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CAE5C9DC-9F54-4AC2-9093-EE77715F08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DE SB" sheetId="17" r:id="rId1"/>
  </sheets>
  <definedNames>
    <definedName name="_xlnm.Print_Area" localSheetId="0">'SEDE SB'!$A$1:$H$82</definedName>
    <definedName name="_xlnm.Print_Titles" localSheetId="0">'SEDE SB'!$1:$9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17" l="1"/>
  <c r="H62" i="17"/>
  <c r="H59" i="17"/>
  <c r="H60" i="17"/>
  <c r="H61" i="17"/>
  <c r="H63" i="17"/>
  <c r="H56" i="17"/>
  <c r="H57" i="17"/>
  <c r="A56" i="17"/>
  <c r="A57" i="17" s="1"/>
  <c r="A58" i="17" s="1"/>
  <c r="A59" i="17" s="1"/>
  <c r="A60" i="17" s="1"/>
  <c r="A61" i="17" s="1"/>
  <c r="A62" i="17" s="1"/>
  <c r="A63" i="17" s="1"/>
  <c r="C42" i="17"/>
  <c r="F42" i="17" s="1"/>
  <c r="C43" i="17"/>
  <c r="F43" i="17" s="1"/>
  <c r="H43" i="17" s="1"/>
  <c r="C44" i="17"/>
  <c r="F44" i="17" s="1"/>
  <c r="H44" i="17" s="1"/>
  <c r="C45" i="17"/>
  <c r="F45" i="17" s="1"/>
  <c r="H45" i="17" s="1"/>
  <c r="C46" i="17"/>
  <c r="F46" i="17" s="1"/>
  <c r="H46" i="17" s="1"/>
  <c r="C47" i="17"/>
  <c r="F47" i="17" s="1"/>
  <c r="H47" i="17" s="1"/>
  <c r="C48" i="17"/>
  <c r="F48" i="17" s="1"/>
  <c r="H48" i="17" s="1"/>
  <c r="C49" i="17"/>
  <c r="F49" i="17" s="1"/>
  <c r="H49" i="17" s="1"/>
  <c r="C50" i="17"/>
  <c r="F50" i="17" s="1"/>
  <c r="H50" i="17" s="1"/>
  <c r="C51" i="17"/>
  <c r="F51" i="17" s="1"/>
  <c r="H51" i="17" s="1"/>
  <c r="C52" i="17"/>
  <c r="F52" i="17" s="1"/>
  <c r="H52" i="17" s="1"/>
  <c r="C53" i="17"/>
  <c r="F53" i="17" s="1"/>
  <c r="H53" i="17" s="1"/>
  <c r="A35" i="17"/>
  <c r="A36" i="17" s="1"/>
  <c r="A37" i="17" s="1"/>
  <c r="A38" i="17" s="1"/>
  <c r="A39" i="17" s="1"/>
  <c r="A42" i="17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F35" i="17"/>
  <c r="H35" i="17" s="1"/>
  <c r="F36" i="17"/>
  <c r="H36" i="17" s="1"/>
  <c r="F37" i="17"/>
  <c r="H37" i="17" s="1"/>
  <c r="F38" i="17"/>
  <c r="F39" i="17"/>
  <c r="C31" i="17"/>
  <c r="F31" i="17" s="1"/>
  <c r="H31" i="17" s="1"/>
  <c r="C30" i="17"/>
  <c r="F30" i="17" s="1"/>
  <c r="H30" i="17" s="1"/>
  <c r="C29" i="17"/>
  <c r="F29" i="17" s="1"/>
  <c r="H29" i="17" s="1"/>
  <c r="C28" i="17"/>
  <c r="F28" i="17" s="1"/>
  <c r="H28" i="17" s="1"/>
  <c r="C27" i="17"/>
  <c r="F27" i="17" s="1"/>
  <c r="H27" i="17" s="1"/>
  <c r="C24" i="17"/>
  <c r="F24" i="17" s="1"/>
  <c r="H24" i="17" s="1"/>
  <c r="C25" i="17"/>
  <c r="F25" i="17" s="1"/>
  <c r="H25" i="17" s="1"/>
  <c r="C26" i="17"/>
  <c r="F26" i="17" s="1"/>
  <c r="H26" i="17" s="1"/>
  <c r="C23" i="17"/>
  <c r="F23" i="17" s="1"/>
  <c r="H23" i="17" s="1"/>
  <c r="C22" i="17"/>
  <c r="F22" i="17" s="1"/>
  <c r="H22" i="17" s="1"/>
  <c r="C21" i="17"/>
  <c r="F21" i="17" s="1"/>
  <c r="H21" i="17" s="1"/>
  <c r="C20" i="17"/>
  <c r="F20" i="17" s="1"/>
  <c r="H20" i="17" s="1"/>
  <c r="A20" i="17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F16" i="17"/>
  <c r="H16" i="17" s="1"/>
  <c r="F17" i="17"/>
  <c r="H17" i="17" s="1"/>
  <c r="F14" i="17"/>
  <c r="H14" i="17" s="1"/>
  <c r="F15" i="17"/>
  <c r="H15" i="17" s="1"/>
  <c r="F13" i="17"/>
  <c r="H13" i="17" s="1"/>
  <c r="A13" i="17"/>
  <c r="A14" i="17" s="1"/>
  <c r="A15" i="17" s="1"/>
  <c r="A16" i="17" s="1"/>
  <c r="A17" i="17" s="1"/>
  <c r="H77" i="17"/>
  <c r="F40" i="17" l="1"/>
  <c r="F18" i="17"/>
  <c r="H42" i="17"/>
  <c r="F54" i="17"/>
  <c r="F32" i="17"/>
  <c r="H64" i="17"/>
  <c r="H66" i="17" s="1"/>
  <c r="H78" i="17" s="1"/>
</calcChain>
</file>

<file path=xl/sharedStrings.xml><?xml version="1.0" encoding="utf-8"?>
<sst xmlns="http://schemas.openxmlformats.org/spreadsheetml/2006/main" count="112" uniqueCount="79">
  <si>
    <t>COLOCAR DATOS Y LOGOS DE SU EMPRESA</t>
  </si>
  <si>
    <t>No. SUPBANCO-CCC-CP-2021-0026</t>
  </si>
  <si>
    <t>LISTADOS DE PARTIDAS Y CANTIDADES</t>
  </si>
  <si>
    <t>OBRA:</t>
  </si>
  <si>
    <t xml:space="preserve"> Proyecto Readecuación del sistema de ventanas combinados con vidrios fijos, con aislamiento térmico, reflectivo y acústico en la fachada principal de la Superintendencia de Bancos</t>
  </si>
  <si>
    <t>UBIC.:</t>
  </si>
  <si>
    <t>Av. México No. 52 esq. Leopoldo Navarro, Santo Domingo, R. D.</t>
  </si>
  <si>
    <t>PRELIMINARES</t>
  </si>
  <si>
    <t>PRIMER NIVEL</t>
  </si>
  <si>
    <t>Cantidad</t>
  </si>
  <si>
    <t xml:space="preserve">Ancho Metros </t>
  </si>
  <si>
    <t>Alto Metros</t>
  </si>
  <si>
    <t>Metros cuadrados</t>
  </si>
  <si>
    <t>P. Unitario</t>
  </si>
  <si>
    <t>Valor (RD$)</t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</si>
  <si>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V1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</si>
  <si>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V2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</si>
  <si>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V3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</si>
  <si>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V3P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</si>
  <si>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V4</t>
    </r>
  </si>
  <si>
    <t>SUBTOTAL</t>
  </si>
  <si>
    <t>SEGUNDO NIVEL, TERCER Y CUARTO NIVEL</t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</si>
  <si>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</si>
  <si>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V5A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</si>
  <si>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V5B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</si>
  <si>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V5C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</si>
  <si>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V5D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</si>
  <si>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V5E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</si>
  <si>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V5F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</si>
  <si>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V5G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</si>
  <si>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V5H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</si>
  <si>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V5I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</si>
  <si>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V5J</t>
    </r>
  </si>
  <si>
    <r>
      <t xml:space="preserve">Desmonte de vidrios fijos y ventanas, según las especificaciones técnicas. </t>
    </r>
    <r>
      <rPr>
        <b/>
        <sz val="12"/>
        <color theme="1"/>
        <rFont val="Calibri"/>
        <family val="2"/>
        <scheme val="minor"/>
      </rPr>
      <t>V5K</t>
    </r>
  </si>
  <si>
    <t>SUMINISTRO E INSTALACION DE VENTANAS Y VIDRIOS FIJOS EDIFICIO PRINCIPAL SB</t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</si>
  <si>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V1</t>
    </r>
  </si>
  <si>
    <r>
      <t xml:space="preserve">Suministro e instalaciónde de vidrios fijos y ventanas, según las especificaciones técnicas. </t>
    </r>
    <r>
      <rPr>
        <b/>
        <sz val="12"/>
        <color theme="1"/>
        <rFont val="Calibri"/>
        <family val="2"/>
        <scheme val="minor"/>
      </rPr>
      <t>V2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</si>
  <si>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V3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</si>
  <si>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V3P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</si>
  <si>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V4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</si>
  <si>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</si>
  <si>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V5A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</si>
  <si>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V5B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</si>
  <si>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V5C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</si>
  <si>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V5D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</si>
  <si>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V5E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</si>
  <si>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V5F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</si>
  <si>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V5G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</si>
  <si>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V5H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</si>
  <si>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V5I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</si>
  <si>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V5J</t>
    </r>
  </si>
  <si>
    <r>
      <t xml:space="preserve">Suministro e instalación de vidrios fijos y ventanas, según las especificaciones técnicas. </t>
    </r>
    <r>
      <rPr>
        <b/>
        <sz val="12"/>
        <color theme="1"/>
        <rFont val="Calibri"/>
        <family val="2"/>
        <scheme val="minor"/>
      </rPr>
      <t>V5K</t>
    </r>
  </si>
  <si>
    <t>MISCELÁNEOS</t>
  </si>
  <si>
    <t>Unidad</t>
  </si>
  <si>
    <t>Remover las ventanas y/o vidrios fijos existentes</t>
  </si>
  <si>
    <t>P.A.</t>
  </si>
  <si>
    <t>Resane de todos los huecos, y aplicación de primer para evitar porosidades</t>
  </si>
  <si>
    <t>Limpieza inicial, continua y final.</t>
  </si>
  <si>
    <t>Bote de escombros generado por las ventanas removidas</t>
  </si>
  <si>
    <t>Traslado de los cristales y perfiles retirados.</t>
  </si>
  <si>
    <t>Instalación de estructura con vidrios fijos y ventanas combinados con hoja oculta proyectada</t>
  </si>
  <si>
    <t>Baño móvil</t>
  </si>
  <si>
    <t>Pintura general.</t>
  </si>
  <si>
    <t>Sub-total:</t>
  </si>
  <si>
    <t>Sub-Total Gastos Directos</t>
  </si>
  <si>
    <t>Gasto Indirectos</t>
  </si>
  <si>
    <t>No.</t>
  </si>
  <si>
    <t>Descripción</t>
  </si>
  <si>
    <t>%</t>
  </si>
  <si>
    <t>Dirección técnica y responsabilidad</t>
  </si>
  <si>
    <t>Gastos administrativos y de obras.</t>
  </si>
  <si>
    <t>Transporte</t>
  </si>
  <si>
    <t>Liquidación y prestaciones laborables (Ley 6-86)</t>
  </si>
  <si>
    <t>Seguros y fianzas</t>
  </si>
  <si>
    <t>Imprevistos</t>
  </si>
  <si>
    <t>CODIA</t>
  </si>
  <si>
    <t>Sub-Total Gasto Indirectos</t>
  </si>
  <si>
    <t>Total General (Gastos Directos + Indirectos)</t>
  </si>
  <si>
    <t>Firma del 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</si>
</sst>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Pts&quot;_-;\-* #,##0.00\ &quot;Pts&quot;_-;_-* &quot;-&quot;??\ &quot;Pts&quot;_-;_-@_-"/>
    <numFmt numFmtId="165" formatCode="0.0"/>
    <numFmt numFmtId="166" formatCode="#,##0.00;[Red]#,##0.00"/>
    <numFmt numFmtId="167" formatCode="&quot;$&quot;#,##0.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ova Light"/>
      <family val="2"/>
    </font>
    <font>
      <b/>
      <sz val="12"/>
      <name val="Arial Nova Light"/>
      <family val="2"/>
    </font>
    <font>
      <sz val="12"/>
      <color theme="1"/>
      <name val="Arial Nova Light"/>
      <family val="2"/>
    </font>
    <font>
      <sz val="14"/>
      <color theme="1"/>
      <name val="Arial Nova Light"/>
      <family val="2"/>
    </font>
    <font>
      <b/>
      <sz val="10"/>
      <name val="Arial Nova Light"/>
      <family val="2"/>
    </font>
    <font>
      <sz val="12"/>
      <name val="Arial Nova Light"/>
      <family val="2"/>
    </font>
    <font>
      <b/>
      <sz val="12"/>
      <color rgb="FFFF0000"/>
      <name val="Arial Nova Light"/>
      <family val="2"/>
    </font>
    <font>
      <b/>
      <sz val="12"/>
      <color theme="1"/>
      <name val="Arial Nova Light"/>
      <family val="2"/>
    </font>
    <font>
      <b/>
      <sz val="10"/>
      <color rgb="FFFF0000"/>
      <name val="Arial Nova Light"/>
      <family val="2"/>
    </font>
    <font>
      <sz val="10"/>
      <color rgb="FFFF0000"/>
      <name val="Arial Nova Light"/>
      <family val="2"/>
    </font>
    <font>
      <sz val="10"/>
      <color theme="1"/>
      <name val="Arial Nova Light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1"/>
      <name val="Calibri"/>
      <family val="2"/>
    </font>
    <font>
      <sz val="14"/>
      <color rgb="FF0D3049"/>
      <name val="Calibri"/>
      <family val="2"/>
    </font>
    <font>
      <sz val="1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4"/>
      <color rgb="FF0070C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wrapText="1"/>
    </xf>
    <xf numFmtId="165" fontId="8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5" fillId="0" borderId="0" xfId="0" applyFont="1"/>
    <xf numFmtId="165" fontId="6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right" wrapText="1"/>
    </xf>
    <xf numFmtId="40" fontId="13" fillId="0" borderId="0" xfId="1" applyNumberFormat="1" applyFont="1" applyFill="1" applyAlignment="1">
      <alignment horizontal="right" wrapText="1"/>
    </xf>
    <xf numFmtId="43" fontId="5" fillId="0" borderId="0" xfId="1" applyFont="1" applyAlignment="1">
      <alignment wrapText="1"/>
    </xf>
    <xf numFmtId="43" fontId="5" fillId="0" borderId="0" xfId="0" applyNumberFormat="1" applyFont="1" applyAlignment="1">
      <alignment wrapText="1"/>
    </xf>
    <xf numFmtId="40" fontId="14" fillId="0" borderId="0" xfId="1" applyNumberFormat="1" applyFont="1" applyFill="1" applyAlignment="1">
      <alignment horizontal="right" wrapText="1"/>
    </xf>
    <xf numFmtId="166" fontId="10" fillId="0" borderId="2" xfId="1" applyNumberFormat="1" applyFont="1" applyBorder="1" applyAlignment="1">
      <alignment horizontal="center" vertical="center" wrapText="1"/>
    </xf>
    <xf numFmtId="166" fontId="10" fillId="0" borderId="2" xfId="1" applyNumberFormat="1" applyFont="1" applyBorder="1" applyAlignment="1">
      <alignment vertical="center" wrapText="1"/>
    </xf>
    <xf numFmtId="2" fontId="10" fillId="0" borderId="2" xfId="0" applyNumberFormat="1" applyFont="1" applyBorder="1" applyAlignment="1">
      <alignment horizontal="left" vertical="center"/>
    </xf>
    <xf numFmtId="43" fontId="6" fillId="0" borderId="2" xfId="3" applyFont="1" applyBorder="1" applyAlignment="1">
      <alignment horizontal="center" vertical="center"/>
    </xf>
    <xf numFmtId="40" fontId="10" fillId="0" borderId="2" xfId="3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43" fontId="10" fillId="0" borderId="2" xfId="3" applyFont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40" fontId="6" fillId="2" borderId="0" xfId="3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Alignment="1">
      <alignment horizontal="center" vertical="center"/>
    </xf>
    <xf numFmtId="43" fontId="10" fillId="2" borderId="0" xfId="3" applyFont="1" applyFill="1" applyBorder="1" applyAlignment="1">
      <alignment horizontal="center" vertical="center"/>
    </xf>
    <xf numFmtId="4" fontId="6" fillId="2" borderId="0" xfId="3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66" fontId="7" fillId="0" borderId="0" xfId="0" applyNumberFormat="1" applyFont="1" applyAlignment="1">
      <alignment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4" fontId="12" fillId="3" borderId="2" xfId="3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/>
    </xf>
    <xf numFmtId="4" fontId="12" fillId="3" borderId="2" xfId="3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 wrapText="1"/>
    </xf>
    <xf numFmtId="165" fontId="11" fillId="5" borderId="2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" fontId="12" fillId="5" borderId="2" xfId="3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17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6" fontId="18" fillId="0" borderId="2" xfId="4" applyNumberFormat="1" applyFont="1" applyBorder="1" applyAlignment="1">
      <alignment horizontal="center" vertical="center" wrapText="1"/>
    </xf>
    <xf numFmtId="4" fontId="18" fillId="0" borderId="2" xfId="3" applyNumberFormat="1" applyFont="1" applyBorder="1" applyAlignment="1">
      <alignment horizontal="right" vertical="center" wrapText="1"/>
    </xf>
    <xf numFmtId="165" fontId="21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left" vertical="center" wrapText="1"/>
    </xf>
    <xf numFmtId="43" fontId="25" fillId="0" borderId="0" xfId="3" applyFont="1" applyAlignment="1">
      <alignment horizontal="right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4" fontId="26" fillId="4" borderId="2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left" vertical="center" wrapText="1"/>
    </xf>
    <xf numFmtId="166" fontId="7" fillId="0" borderId="2" xfId="4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2" fontId="26" fillId="4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27" fillId="0" borderId="2" xfId="0" applyNumberFormat="1" applyFont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right" vertical="center" wrapText="1"/>
    </xf>
    <xf numFmtId="2" fontId="12" fillId="3" borderId="3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10" fillId="0" borderId="2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left" vertical="center" wrapText="1"/>
    </xf>
    <xf numFmtId="2" fontId="6" fillId="2" borderId="0" xfId="3" applyNumberFormat="1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wrapText="1"/>
    </xf>
    <xf numFmtId="2" fontId="10" fillId="0" borderId="3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/>
    </xf>
    <xf numFmtId="0" fontId="28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7" fontId="28" fillId="0" borderId="2" xfId="0" applyNumberFormat="1" applyFont="1" applyBorder="1" applyAlignment="1">
      <alignment horizontal="left" vertical="center" wrapText="1"/>
    </xf>
    <xf numFmtId="10" fontId="28" fillId="0" borderId="2" xfId="12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165" fontId="20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165" fontId="23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7" fontId="33" fillId="0" borderId="2" xfId="0" applyNumberFormat="1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5" fontId="9" fillId="2" borderId="4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" fontId="18" fillId="0" borderId="3" xfId="3" applyNumberFormat="1" applyFont="1" applyBorder="1" applyAlignment="1">
      <alignment horizontal="center" vertical="center" wrapText="1"/>
    </xf>
    <xf numFmtId="4" fontId="18" fillId="0" borderId="5" xfId="3" applyNumberFormat="1" applyFont="1" applyBorder="1" applyAlignment="1">
      <alignment horizontal="center" vertical="center" wrapText="1"/>
    </xf>
    <xf numFmtId="2" fontId="26" fillId="4" borderId="3" xfId="0" applyNumberFormat="1" applyFont="1" applyFill="1" applyBorder="1" applyAlignment="1">
      <alignment horizontal="center" vertical="center"/>
    </xf>
    <xf numFmtId="2" fontId="26" fillId="4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left" vertical="center"/>
    </xf>
  </cellXfs>
  <cellStyles count="13">
    <cellStyle name="Millares" xfId="1" builtinId="3"/>
    <cellStyle name="Millares 12" xfId="2" xr:uid="{00000000-0005-0000-0000-000001000000}"/>
    <cellStyle name="Millares 2" xfId="3" xr:uid="{00000000-0005-0000-0000-000002000000}"/>
    <cellStyle name="Millares 3" xfId="4" xr:uid="{00000000-0005-0000-0000-000003000000}"/>
    <cellStyle name="Moneda 2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9" xfId="10" xr:uid="{00000000-0005-0000-0000-00000A000000}"/>
    <cellStyle name="Porcentaje" xfId="12" builtinId="5"/>
    <cellStyle name="Porcentaje 2" xfId="11" xr:uid="{00000000-0005-0000-0000-00000B000000}"/>
  </cellStyles>
  <dxfs count="0"/>
  <tableStyles count="0" defaultTableStyle="TableStyleMedium9" defaultPivotStyle="PivotStyleLight16"/>
  <colors>
    <mruColors>
      <color rgb="FF0D3048"/>
      <color rgb="FF0D3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showGridLines="0" tabSelected="1" view="pageBreakPreview" topLeftCell="B2" zoomScaleNormal="100" zoomScaleSheetLayoutView="100" workbookViewId="0">
      <selection activeCell="K19" sqref="K19"/>
    </sheetView>
  </sheetViews>
  <sheetFormatPr baseColWidth="10" defaultColWidth="11.453125" defaultRowHeight="14" x14ac:dyDescent="0.3"/>
  <cols>
    <col min="1" max="1" width="7.54296875" style="26" customWidth="1"/>
    <col min="2" max="2" width="55.453125" style="1" customWidth="1"/>
    <col min="3" max="3" width="12.1796875" style="78" customWidth="1"/>
    <col min="4" max="5" width="11.1796875" style="27" customWidth="1"/>
    <col min="6" max="6" width="14.1796875" style="27" customWidth="1"/>
    <col min="7" max="7" width="14" style="27" customWidth="1"/>
    <col min="8" max="8" width="17.81640625" style="28" customWidth="1"/>
    <col min="9" max="9" width="9" style="1" customWidth="1"/>
    <col min="10" max="10" width="11.54296875" style="1" customWidth="1"/>
    <col min="11" max="11" width="12" style="1" bestFit="1" customWidth="1"/>
    <col min="12" max="16384" width="11.453125" style="1"/>
  </cols>
  <sheetData>
    <row r="1" spans="1:9" ht="20.25" customHeight="1" x14ac:dyDescent="0.3">
      <c r="A1" s="114" t="s">
        <v>0</v>
      </c>
      <c r="B1" s="114"/>
      <c r="C1" s="114"/>
      <c r="D1" s="114"/>
      <c r="E1" s="114"/>
      <c r="F1" s="114"/>
      <c r="G1" s="114"/>
      <c r="H1" s="114"/>
    </row>
    <row r="2" spans="1:9" ht="16.5" customHeight="1" x14ac:dyDescent="0.3">
      <c r="A2" s="90"/>
      <c r="B2" s="90"/>
      <c r="C2" s="90"/>
      <c r="D2" s="90"/>
      <c r="E2" s="90"/>
      <c r="F2" s="90"/>
      <c r="G2" s="116" t="s">
        <v>1</v>
      </c>
      <c r="H2" s="116"/>
    </row>
    <row r="3" spans="1:9" ht="16.5" customHeight="1" x14ac:dyDescent="0.3">
      <c r="A3" s="94"/>
      <c r="B3" s="94"/>
      <c r="C3" s="94"/>
      <c r="D3" s="94"/>
      <c r="E3" s="94"/>
      <c r="F3" s="94"/>
      <c r="G3" s="94"/>
      <c r="H3" s="94"/>
    </row>
    <row r="4" spans="1:9" ht="16.5" customHeight="1" x14ac:dyDescent="0.3">
      <c r="A4" s="94"/>
      <c r="B4" s="94"/>
      <c r="C4" s="94"/>
      <c r="D4" s="94"/>
      <c r="E4" s="94"/>
      <c r="F4" s="94"/>
      <c r="G4" s="94"/>
      <c r="H4" s="94"/>
    </row>
    <row r="5" spans="1:9" ht="9.75" customHeight="1" x14ac:dyDescent="0.4">
      <c r="A5" s="56"/>
      <c r="B5" s="56"/>
      <c r="C5" s="67"/>
      <c r="D5" s="56"/>
      <c r="E5" s="56"/>
      <c r="F5" s="56"/>
      <c r="G5" s="56"/>
      <c r="H5" s="56"/>
    </row>
    <row r="6" spans="1:9" ht="20.25" customHeight="1" x14ac:dyDescent="0.4">
      <c r="A6" s="115" t="s">
        <v>2</v>
      </c>
      <c r="B6" s="115"/>
      <c r="C6" s="115"/>
      <c r="D6" s="115"/>
      <c r="E6" s="115"/>
      <c r="F6" s="115"/>
      <c r="G6" s="115"/>
      <c r="H6" s="115"/>
    </row>
    <row r="7" spans="1:9" ht="12.4" customHeight="1" x14ac:dyDescent="0.35">
      <c r="A7" s="103" t="s">
        <v>3</v>
      </c>
      <c r="B7" s="101" t="s">
        <v>4</v>
      </c>
      <c r="C7" s="101"/>
      <c r="D7" s="102"/>
      <c r="E7" s="102"/>
      <c r="F7" s="102"/>
      <c r="G7" s="102"/>
      <c r="H7" s="102"/>
      <c r="I7" s="2"/>
    </row>
    <row r="8" spans="1:9" ht="20.25" customHeight="1" x14ac:dyDescent="0.3">
      <c r="A8" s="103"/>
      <c r="B8" s="102"/>
      <c r="C8" s="102"/>
      <c r="D8" s="102"/>
      <c r="E8" s="102"/>
      <c r="F8" s="102"/>
      <c r="G8" s="102"/>
      <c r="H8" s="102"/>
      <c r="I8" s="3"/>
    </row>
    <row r="9" spans="1:9" ht="18.5" x14ac:dyDescent="0.35">
      <c r="A9" s="92" t="s">
        <v>5</v>
      </c>
      <c r="B9" s="104" t="s">
        <v>6</v>
      </c>
      <c r="C9" s="104"/>
      <c r="D9" s="104"/>
      <c r="E9" s="57"/>
      <c r="F9" s="57"/>
      <c r="G9" s="58"/>
      <c r="H9" s="58"/>
      <c r="I9" s="4"/>
    </row>
    <row r="10" spans="1:9" s="5" customFormat="1" ht="14.25" customHeight="1" x14ac:dyDescent="0.3">
      <c r="A10" s="100"/>
      <c r="B10" s="100"/>
      <c r="C10" s="100"/>
      <c r="D10" s="100"/>
      <c r="E10" s="100"/>
      <c r="F10" s="100"/>
      <c r="G10" s="100"/>
      <c r="H10" s="100"/>
    </row>
    <row r="11" spans="1:9" s="5" customFormat="1" ht="19.5" customHeight="1" x14ac:dyDescent="0.3">
      <c r="A11" s="112" t="s">
        <v>7</v>
      </c>
      <c r="B11" s="113"/>
      <c r="C11" s="113"/>
      <c r="D11" s="113"/>
      <c r="E11" s="49"/>
      <c r="F11" s="49"/>
      <c r="G11" s="49"/>
      <c r="H11" s="50"/>
    </row>
    <row r="12" spans="1:9" s="5" customFormat="1" ht="39" customHeight="1" x14ac:dyDescent="0.3">
      <c r="A12" s="6">
        <v>1</v>
      </c>
      <c r="B12" s="93" t="s">
        <v>8</v>
      </c>
      <c r="C12" s="68" t="s">
        <v>9</v>
      </c>
      <c r="D12" s="59" t="s">
        <v>10</v>
      </c>
      <c r="E12" s="59" t="s">
        <v>11</v>
      </c>
      <c r="F12" s="59" t="s">
        <v>12</v>
      </c>
      <c r="G12" s="60" t="s">
        <v>13</v>
      </c>
      <c r="H12" s="61" t="s">
        <v>14</v>
      </c>
    </row>
    <row r="13" spans="1:9" ht="31" x14ac:dyDescent="0.3">
      <c r="A13" s="51">
        <f>A12+0.01</f>
        <v>1.01</v>
      </c>
      <c r="B13" s="52" t="s">
        <v>15</v>
      </c>
      <c r="C13" s="69">
        <v>3</v>
      </c>
      <c r="D13" s="64">
        <v>2.0299999999999998</v>
      </c>
      <c r="E13" s="64">
        <v>2.06</v>
      </c>
      <c r="F13" s="53">
        <f>(E13*D13)*C13</f>
        <v>12.545400000000001</v>
      </c>
      <c r="G13" s="54"/>
      <c r="H13" s="55">
        <f>ROUND(F13*G13,2)</f>
        <v>0</v>
      </c>
    </row>
    <row r="14" spans="1:9" ht="31" x14ac:dyDescent="0.3">
      <c r="A14" s="51">
        <f t="shared" ref="A14:A22" si="0">A13+0.01</f>
        <v>1.02</v>
      </c>
      <c r="B14" s="52" t="s">
        <v>16</v>
      </c>
      <c r="C14" s="69">
        <v>6</v>
      </c>
      <c r="D14" s="64">
        <v>1.94</v>
      </c>
      <c r="E14" s="64">
        <v>2.06</v>
      </c>
      <c r="F14" s="53">
        <f t="shared" ref="F14:F17" si="1">(E14*D14)*C14</f>
        <v>23.978400000000001</v>
      </c>
      <c r="G14" s="54"/>
      <c r="H14" s="55">
        <f t="shared" ref="H14:H31" si="2">ROUND(F14*G14,2)</f>
        <v>0</v>
      </c>
    </row>
    <row r="15" spans="1:9" ht="31" x14ac:dyDescent="0.3">
      <c r="A15" s="51">
        <f t="shared" si="0"/>
        <v>1.03</v>
      </c>
      <c r="B15" s="52" t="s">
        <v>17</v>
      </c>
      <c r="C15" s="69">
        <v>5</v>
      </c>
      <c r="D15" s="64">
        <v>1.02</v>
      </c>
      <c r="E15" s="64">
        <v>2.06</v>
      </c>
      <c r="F15" s="53">
        <f t="shared" si="1"/>
        <v>10.506</v>
      </c>
      <c r="G15" s="54"/>
      <c r="H15" s="55">
        <f t="shared" si="2"/>
        <v>0</v>
      </c>
    </row>
    <row r="16" spans="1:9" ht="31" x14ac:dyDescent="0.3">
      <c r="A16" s="51">
        <f t="shared" si="0"/>
        <v>1.04</v>
      </c>
      <c r="B16" s="52" t="s">
        <v>18</v>
      </c>
      <c r="C16" s="69">
        <v>1</v>
      </c>
      <c r="D16" s="65">
        <v>1</v>
      </c>
      <c r="E16" s="64">
        <v>1.5</v>
      </c>
      <c r="F16" s="53">
        <f t="shared" si="1"/>
        <v>1.5</v>
      </c>
      <c r="G16" s="54"/>
      <c r="H16" s="55">
        <f t="shared" si="2"/>
        <v>0</v>
      </c>
    </row>
    <row r="17" spans="1:8" ht="31" x14ac:dyDescent="0.3">
      <c r="A17" s="51">
        <f t="shared" si="0"/>
        <v>1.05</v>
      </c>
      <c r="B17" s="52" t="s">
        <v>19</v>
      </c>
      <c r="C17" s="69">
        <v>4</v>
      </c>
      <c r="D17" s="65">
        <v>6.09</v>
      </c>
      <c r="E17" s="64">
        <v>0.76</v>
      </c>
      <c r="F17" s="53">
        <f t="shared" si="1"/>
        <v>18.5136</v>
      </c>
      <c r="G17" s="54"/>
      <c r="H17" s="55">
        <f t="shared" si="2"/>
        <v>0</v>
      </c>
    </row>
    <row r="18" spans="1:8" ht="15.5" x14ac:dyDescent="0.3">
      <c r="A18" s="51"/>
      <c r="B18" s="62"/>
      <c r="C18" s="105" t="s">
        <v>20</v>
      </c>
      <c r="D18" s="106"/>
      <c r="E18" s="107"/>
      <c r="F18" s="53">
        <f>SUM(F13:F17)</f>
        <v>67.043400000000005</v>
      </c>
      <c r="G18" s="108"/>
      <c r="H18" s="109"/>
    </row>
    <row r="19" spans="1:8" ht="41.25" customHeight="1" x14ac:dyDescent="0.3">
      <c r="A19" s="6">
        <v>2</v>
      </c>
      <c r="B19" s="93" t="s">
        <v>21</v>
      </c>
      <c r="C19" s="68" t="s">
        <v>9</v>
      </c>
      <c r="D19" s="59" t="s">
        <v>10</v>
      </c>
      <c r="E19" s="59" t="s">
        <v>11</v>
      </c>
      <c r="F19" s="59" t="s">
        <v>12</v>
      </c>
      <c r="G19" s="60" t="s">
        <v>13</v>
      </c>
      <c r="H19" s="61" t="s">
        <v>14</v>
      </c>
    </row>
    <row r="20" spans="1:8" ht="39.75" customHeight="1" x14ac:dyDescent="0.3">
      <c r="A20" s="7">
        <f>A19+0.01</f>
        <v>2.0099999999999998</v>
      </c>
      <c r="B20" s="62" t="s">
        <v>22</v>
      </c>
      <c r="C20" s="70">
        <f>3*3</f>
        <v>9</v>
      </c>
      <c r="D20" s="64">
        <v>1.88</v>
      </c>
      <c r="E20" s="64">
        <v>3.21</v>
      </c>
      <c r="F20" s="53">
        <f>(E20*D20)*C20</f>
        <v>54.313199999999995</v>
      </c>
      <c r="G20" s="63"/>
      <c r="H20" s="55">
        <f t="shared" si="2"/>
        <v>0</v>
      </c>
    </row>
    <row r="21" spans="1:8" ht="31" x14ac:dyDescent="0.3">
      <c r="A21" s="7">
        <f t="shared" si="0"/>
        <v>2.0199999999999996</v>
      </c>
      <c r="B21" s="62" t="s">
        <v>23</v>
      </c>
      <c r="C21" s="70">
        <f>6*3</f>
        <v>18</v>
      </c>
      <c r="D21" s="64">
        <v>1.83</v>
      </c>
      <c r="E21" s="64">
        <v>3.21</v>
      </c>
      <c r="F21" s="53">
        <f t="shared" ref="F21:F31" si="3">(E21*D21)*C21</f>
        <v>105.73739999999999</v>
      </c>
      <c r="G21" s="63"/>
      <c r="H21" s="55">
        <f t="shared" si="2"/>
        <v>0</v>
      </c>
    </row>
    <row r="22" spans="1:8" ht="36.75" customHeight="1" x14ac:dyDescent="0.3">
      <c r="A22" s="7">
        <f t="shared" si="0"/>
        <v>2.0299999999999994</v>
      </c>
      <c r="B22" s="62" t="s">
        <v>24</v>
      </c>
      <c r="C22" s="70">
        <f>13*3</f>
        <v>39</v>
      </c>
      <c r="D22" s="64">
        <v>1.72</v>
      </c>
      <c r="E22" s="64">
        <v>3.21</v>
      </c>
      <c r="F22" s="53">
        <f t="shared" si="3"/>
        <v>215.32679999999999</v>
      </c>
      <c r="G22" s="63"/>
      <c r="H22" s="55">
        <f t="shared" si="2"/>
        <v>0</v>
      </c>
    </row>
    <row r="23" spans="1:8" ht="31" x14ac:dyDescent="0.3">
      <c r="A23" s="7">
        <f>A22+0.01</f>
        <v>2.0399999999999991</v>
      </c>
      <c r="B23" s="62" t="s">
        <v>25</v>
      </c>
      <c r="C23" s="70">
        <f>2*3</f>
        <v>6</v>
      </c>
      <c r="D23" s="64">
        <v>1.75</v>
      </c>
      <c r="E23" s="64">
        <v>3.21</v>
      </c>
      <c r="F23" s="53">
        <f t="shared" si="3"/>
        <v>33.704999999999998</v>
      </c>
      <c r="G23" s="63"/>
      <c r="H23" s="55">
        <f t="shared" si="2"/>
        <v>0</v>
      </c>
    </row>
    <row r="24" spans="1:8" ht="31" x14ac:dyDescent="0.3">
      <c r="A24" s="7">
        <f t="shared" ref="A24" si="4">A23+0.01</f>
        <v>2.0499999999999989</v>
      </c>
      <c r="B24" s="62" t="s">
        <v>26</v>
      </c>
      <c r="C24" s="70">
        <f>2*3</f>
        <v>6</v>
      </c>
      <c r="D24" s="64">
        <v>1.82</v>
      </c>
      <c r="E24" s="64">
        <v>3.21</v>
      </c>
      <c r="F24" s="53">
        <f t="shared" ref="F24" si="5">(E24*D24)*C24</f>
        <v>35.053200000000004</v>
      </c>
      <c r="G24" s="63"/>
      <c r="H24" s="55">
        <f t="shared" si="2"/>
        <v>0</v>
      </c>
    </row>
    <row r="25" spans="1:8" ht="31" x14ac:dyDescent="0.3">
      <c r="A25" s="7">
        <f>A24+0.01</f>
        <v>2.0599999999999987</v>
      </c>
      <c r="B25" s="62" t="s">
        <v>27</v>
      </c>
      <c r="C25" s="70">
        <f>1*3</f>
        <v>3</v>
      </c>
      <c r="D25" s="65">
        <v>1.84</v>
      </c>
      <c r="E25" s="64">
        <v>3.21</v>
      </c>
      <c r="F25" s="53">
        <f t="shared" si="3"/>
        <v>17.719200000000001</v>
      </c>
      <c r="G25" s="63"/>
      <c r="H25" s="55">
        <f t="shared" si="2"/>
        <v>0</v>
      </c>
    </row>
    <row r="26" spans="1:8" ht="32.25" customHeight="1" x14ac:dyDescent="0.3">
      <c r="A26" s="7">
        <f t="shared" ref="A26:A31" si="6">A25+0.01</f>
        <v>2.0699999999999985</v>
      </c>
      <c r="B26" s="62" t="s">
        <v>28</v>
      </c>
      <c r="C26" s="69">
        <f>2*3</f>
        <v>6</v>
      </c>
      <c r="D26" s="65">
        <v>2.0499999999999998</v>
      </c>
      <c r="E26" s="64">
        <v>3.21</v>
      </c>
      <c r="F26" s="53">
        <f t="shared" si="3"/>
        <v>39.482999999999997</v>
      </c>
      <c r="G26" s="63"/>
      <c r="H26" s="55">
        <f t="shared" si="2"/>
        <v>0</v>
      </c>
    </row>
    <row r="27" spans="1:8" ht="37.5" customHeight="1" x14ac:dyDescent="0.3">
      <c r="A27" s="7">
        <f t="shared" si="6"/>
        <v>2.0799999999999983</v>
      </c>
      <c r="B27" s="62" t="s">
        <v>29</v>
      </c>
      <c r="C27" s="69">
        <f>1*3</f>
        <v>3</v>
      </c>
      <c r="D27" s="65">
        <v>1.96</v>
      </c>
      <c r="E27" s="64">
        <v>3.21</v>
      </c>
      <c r="F27" s="53">
        <f t="shared" si="3"/>
        <v>18.8748</v>
      </c>
      <c r="G27" s="63"/>
      <c r="H27" s="55">
        <f t="shared" si="2"/>
        <v>0</v>
      </c>
    </row>
    <row r="28" spans="1:8" ht="33" customHeight="1" x14ac:dyDescent="0.3">
      <c r="A28" s="7">
        <f t="shared" si="6"/>
        <v>2.0899999999999981</v>
      </c>
      <c r="B28" s="62" t="s">
        <v>30</v>
      </c>
      <c r="C28" s="69">
        <f>2*3</f>
        <v>6</v>
      </c>
      <c r="D28" s="65">
        <v>2.95</v>
      </c>
      <c r="E28" s="64">
        <v>3.21</v>
      </c>
      <c r="F28" s="53">
        <f t="shared" si="3"/>
        <v>56.817</v>
      </c>
      <c r="G28" s="63"/>
      <c r="H28" s="55">
        <f t="shared" si="2"/>
        <v>0</v>
      </c>
    </row>
    <row r="29" spans="1:8" ht="36" customHeight="1" x14ac:dyDescent="0.3">
      <c r="A29" s="7">
        <f t="shared" si="6"/>
        <v>2.0999999999999979</v>
      </c>
      <c r="B29" s="62" t="s">
        <v>31</v>
      </c>
      <c r="C29" s="70">
        <f>1*3</f>
        <v>3</v>
      </c>
      <c r="D29" s="65">
        <v>1.47</v>
      </c>
      <c r="E29" s="64">
        <v>3.21</v>
      </c>
      <c r="F29" s="53">
        <f t="shared" si="3"/>
        <v>14.1561</v>
      </c>
      <c r="G29" s="63"/>
      <c r="H29" s="55">
        <f t="shared" si="2"/>
        <v>0</v>
      </c>
    </row>
    <row r="30" spans="1:8" ht="36" customHeight="1" x14ac:dyDescent="0.3">
      <c r="A30" s="7">
        <f t="shared" si="6"/>
        <v>2.1099999999999977</v>
      </c>
      <c r="B30" s="62" t="s">
        <v>32</v>
      </c>
      <c r="C30" s="69">
        <f>2*3</f>
        <v>6</v>
      </c>
      <c r="D30" s="65">
        <v>2.99</v>
      </c>
      <c r="E30" s="64">
        <v>3.21</v>
      </c>
      <c r="F30" s="53">
        <f t="shared" si="3"/>
        <v>57.587400000000002</v>
      </c>
      <c r="G30" s="63"/>
      <c r="H30" s="55">
        <f t="shared" si="2"/>
        <v>0</v>
      </c>
    </row>
    <row r="31" spans="1:8" ht="36" customHeight="1" x14ac:dyDescent="0.3">
      <c r="A31" s="7">
        <f t="shared" si="6"/>
        <v>2.1199999999999974</v>
      </c>
      <c r="B31" s="62" t="s">
        <v>33</v>
      </c>
      <c r="C31" s="70">
        <f>1*3</f>
        <v>3</v>
      </c>
      <c r="D31" s="65">
        <v>1.5</v>
      </c>
      <c r="E31" s="64">
        <v>3.21</v>
      </c>
      <c r="F31" s="53">
        <f t="shared" si="3"/>
        <v>14.444999999999999</v>
      </c>
      <c r="G31" s="63"/>
      <c r="H31" s="55">
        <f t="shared" si="2"/>
        <v>0</v>
      </c>
    </row>
    <row r="32" spans="1:8" ht="15.5" x14ac:dyDescent="0.3">
      <c r="A32" s="7"/>
      <c r="B32" s="62"/>
      <c r="C32" s="105" t="s">
        <v>20</v>
      </c>
      <c r="D32" s="106"/>
      <c r="E32" s="107"/>
      <c r="F32" s="53">
        <f>SUM(F20:F31)</f>
        <v>663.21810000000005</v>
      </c>
      <c r="G32" s="108"/>
      <c r="H32" s="109"/>
    </row>
    <row r="33" spans="1:11" ht="24" customHeight="1" x14ac:dyDescent="0.3">
      <c r="A33" s="112" t="s">
        <v>34</v>
      </c>
      <c r="B33" s="113"/>
      <c r="C33" s="113"/>
      <c r="D33" s="113"/>
      <c r="E33" s="113"/>
      <c r="F33" s="113"/>
      <c r="G33" s="113"/>
      <c r="H33" s="113"/>
    </row>
    <row r="34" spans="1:11" s="5" customFormat="1" ht="42" customHeight="1" x14ac:dyDescent="0.3">
      <c r="A34" s="6">
        <v>3</v>
      </c>
      <c r="B34" s="93" t="s">
        <v>8</v>
      </c>
      <c r="C34" s="68" t="s">
        <v>9</v>
      </c>
      <c r="D34" s="59" t="s">
        <v>10</v>
      </c>
      <c r="E34" s="59" t="s">
        <v>11</v>
      </c>
      <c r="F34" s="59" t="s">
        <v>12</v>
      </c>
      <c r="G34" s="60" t="s">
        <v>13</v>
      </c>
      <c r="H34" s="61" t="s">
        <v>14</v>
      </c>
    </row>
    <row r="35" spans="1:11" ht="31" x14ac:dyDescent="0.3">
      <c r="A35" s="51">
        <f>A34+0.01</f>
        <v>3.01</v>
      </c>
      <c r="B35" s="52" t="s">
        <v>35</v>
      </c>
      <c r="C35" s="69">
        <v>3</v>
      </c>
      <c r="D35" s="64">
        <v>2.0299999999999998</v>
      </c>
      <c r="E35" s="64">
        <v>2.06</v>
      </c>
      <c r="F35" s="53">
        <f>(E35*D35)*C35</f>
        <v>12.545400000000001</v>
      </c>
      <c r="G35" s="54"/>
      <c r="H35" s="55">
        <f>ROUND(F35*G35,2)</f>
        <v>0</v>
      </c>
      <c r="I35" s="12"/>
    </row>
    <row r="36" spans="1:11" ht="31" x14ac:dyDescent="0.3">
      <c r="A36" s="51">
        <f t="shared" ref="A36:A39" si="7">A35+0.01</f>
        <v>3.0199999999999996</v>
      </c>
      <c r="B36" s="52" t="s">
        <v>36</v>
      </c>
      <c r="C36" s="69">
        <v>6</v>
      </c>
      <c r="D36" s="64">
        <v>1.94</v>
      </c>
      <c r="E36" s="64">
        <v>2.06</v>
      </c>
      <c r="F36" s="53">
        <f t="shared" ref="F36:F39" si="8">(E36*D36)*C36</f>
        <v>23.978400000000001</v>
      </c>
      <c r="G36" s="54"/>
      <c r="H36" s="55">
        <f t="shared" ref="H36:H37" si="9">ROUND(F36*G36,2)</f>
        <v>0</v>
      </c>
      <c r="I36" s="12"/>
    </row>
    <row r="37" spans="1:11" ht="31" x14ac:dyDescent="0.3">
      <c r="A37" s="51">
        <f t="shared" si="7"/>
        <v>3.0299999999999994</v>
      </c>
      <c r="B37" s="52" t="s">
        <v>37</v>
      </c>
      <c r="C37" s="69">
        <v>5</v>
      </c>
      <c r="D37" s="64">
        <v>1.02</v>
      </c>
      <c r="E37" s="64">
        <v>2.06</v>
      </c>
      <c r="F37" s="53">
        <f t="shared" si="8"/>
        <v>10.506</v>
      </c>
      <c r="G37" s="54"/>
      <c r="H37" s="55">
        <f t="shared" si="9"/>
        <v>0</v>
      </c>
      <c r="I37" s="12"/>
      <c r="J37" s="10"/>
    </row>
    <row r="38" spans="1:11" ht="31" x14ac:dyDescent="0.3">
      <c r="A38" s="51">
        <f t="shared" si="7"/>
        <v>3.0399999999999991</v>
      </c>
      <c r="B38" s="52" t="s">
        <v>38</v>
      </c>
      <c r="C38" s="69">
        <v>1</v>
      </c>
      <c r="D38" s="65">
        <v>1</v>
      </c>
      <c r="E38" s="64">
        <v>1.5</v>
      </c>
      <c r="F38" s="53">
        <f t="shared" si="8"/>
        <v>1.5</v>
      </c>
      <c r="G38" s="54"/>
      <c r="H38" s="55"/>
      <c r="I38" s="12"/>
      <c r="J38" s="10"/>
    </row>
    <row r="39" spans="1:11" ht="31" x14ac:dyDescent="0.3">
      <c r="A39" s="51">
        <f t="shared" si="7"/>
        <v>3.0499999999999989</v>
      </c>
      <c r="B39" s="52" t="s">
        <v>39</v>
      </c>
      <c r="C39" s="69">
        <v>4</v>
      </c>
      <c r="D39" s="65">
        <v>6.09</v>
      </c>
      <c r="E39" s="64">
        <v>0.76</v>
      </c>
      <c r="F39" s="53">
        <f t="shared" si="8"/>
        <v>18.5136</v>
      </c>
      <c r="G39" s="54"/>
      <c r="H39" s="55"/>
      <c r="I39" s="12"/>
      <c r="J39" s="10"/>
      <c r="K39" s="11"/>
    </row>
    <row r="40" spans="1:11" ht="15.5" x14ac:dyDescent="0.3">
      <c r="A40" s="51"/>
      <c r="B40" s="62"/>
      <c r="C40" s="105" t="s">
        <v>20</v>
      </c>
      <c r="D40" s="106"/>
      <c r="E40" s="107"/>
      <c r="F40" s="53">
        <f>SUM(F35:F39)</f>
        <v>67.043400000000005</v>
      </c>
      <c r="G40" s="108"/>
      <c r="H40" s="109"/>
      <c r="I40" s="12"/>
      <c r="J40" s="10"/>
      <c r="K40" s="11"/>
    </row>
    <row r="41" spans="1:11" ht="31" x14ac:dyDescent="0.3">
      <c r="A41" s="6">
        <v>4</v>
      </c>
      <c r="B41" s="93" t="s">
        <v>21</v>
      </c>
      <c r="C41" s="68" t="s">
        <v>9</v>
      </c>
      <c r="D41" s="59" t="s">
        <v>10</v>
      </c>
      <c r="E41" s="59" t="s">
        <v>11</v>
      </c>
      <c r="F41" s="59" t="s">
        <v>12</v>
      </c>
      <c r="G41" s="60" t="s">
        <v>13</v>
      </c>
      <c r="H41" s="61" t="s">
        <v>14</v>
      </c>
      <c r="I41" s="12"/>
      <c r="J41" s="10"/>
    </row>
    <row r="42" spans="1:11" ht="31" x14ac:dyDescent="0.3">
      <c r="A42" s="7">
        <f>A41+0.01</f>
        <v>4.01</v>
      </c>
      <c r="B42" s="62" t="s">
        <v>40</v>
      </c>
      <c r="C42" s="70">
        <f>3*3</f>
        <v>9</v>
      </c>
      <c r="D42" s="64">
        <v>1.88</v>
      </c>
      <c r="E42" s="64">
        <v>3.21</v>
      </c>
      <c r="F42" s="53">
        <f>(E42*D42)*C42</f>
        <v>54.313199999999995</v>
      </c>
      <c r="G42" s="63"/>
      <c r="H42" s="55">
        <f t="shared" ref="H42:H53" si="10">ROUND(F42*G42,2)</f>
        <v>0</v>
      </c>
      <c r="I42" s="12"/>
      <c r="J42" s="10"/>
    </row>
    <row r="43" spans="1:11" ht="31" x14ac:dyDescent="0.3">
      <c r="A43" s="7">
        <f t="shared" ref="A43:A44" si="11">A42+0.01</f>
        <v>4.0199999999999996</v>
      </c>
      <c r="B43" s="62" t="s">
        <v>41</v>
      </c>
      <c r="C43" s="70">
        <f>6*3</f>
        <v>18</v>
      </c>
      <c r="D43" s="64">
        <v>1.83</v>
      </c>
      <c r="E43" s="64">
        <v>3.21</v>
      </c>
      <c r="F43" s="53">
        <f t="shared" ref="F43:F53" si="12">(E43*D43)*C43</f>
        <v>105.73739999999999</v>
      </c>
      <c r="G43" s="63"/>
      <c r="H43" s="55">
        <f t="shared" si="10"/>
        <v>0</v>
      </c>
      <c r="I43" s="12"/>
      <c r="J43" s="10"/>
    </row>
    <row r="44" spans="1:11" ht="31" x14ac:dyDescent="0.35">
      <c r="A44" s="7">
        <f t="shared" si="11"/>
        <v>4.0299999999999994</v>
      </c>
      <c r="B44" s="62" t="s">
        <v>42</v>
      </c>
      <c r="C44" s="70">
        <f>13*3</f>
        <v>39</v>
      </c>
      <c r="D44" s="66">
        <v>1.72</v>
      </c>
      <c r="E44" s="64">
        <v>3.21</v>
      </c>
      <c r="F44" s="53">
        <f t="shared" si="12"/>
        <v>215.32679999999999</v>
      </c>
      <c r="G44" s="63"/>
      <c r="H44" s="55">
        <f t="shared" si="10"/>
        <v>0</v>
      </c>
      <c r="I44" s="12"/>
      <c r="J44" s="10"/>
    </row>
    <row r="45" spans="1:11" ht="31" x14ac:dyDescent="0.3">
      <c r="A45" s="7">
        <f>A44+0.01</f>
        <v>4.0399999999999991</v>
      </c>
      <c r="B45" s="62" t="s">
        <v>43</v>
      </c>
      <c r="C45" s="70">
        <f>2*3</f>
        <v>6</v>
      </c>
      <c r="D45" s="64">
        <v>1.75</v>
      </c>
      <c r="E45" s="64">
        <v>3.21</v>
      </c>
      <c r="F45" s="53">
        <f t="shared" si="12"/>
        <v>33.704999999999998</v>
      </c>
      <c r="G45" s="63"/>
      <c r="H45" s="55">
        <f t="shared" si="10"/>
        <v>0</v>
      </c>
      <c r="I45" s="12"/>
      <c r="J45" s="10"/>
    </row>
    <row r="46" spans="1:11" ht="31" x14ac:dyDescent="0.3">
      <c r="A46" s="7">
        <f t="shared" ref="A46" si="13">A45+0.01</f>
        <v>4.0499999999999989</v>
      </c>
      <c r="B46" s="62" t="s">
        <v>44</v>
      </c>
      <c r="C46" s="70">
        <f>2*3</f>
        <v>6</v>
      </c>
      <c r="D46" s="64">
        <v>1.82</v>
      </c>
      <c r="E46" s="64">
        <v>3.21</v>
      </c>
      <c r="F46" s="53">
        <f t="shared" si="12"/>
        <v>35.053200000000004</v>
      </c>
      <c r="G46" s="63"/>
      <c r="H46" s="55">
        <f t="shared" si="10"/>
        <v>0</v>
      </c>
      <c r="I46" s="12"/>
      <c r="J46" s="10"/>
    </row>
    <row r="47" spans="1:11" ht="31" x14ac:dyDescent="0.3">
      <c r="A47" s="7">
        <f>A46+0.01</f>
        <v>4.0599999999999987</v>
      </c>
      <c r="B47" s="62" t="s">
        <v>45</v>
      </c>
      <c r="C47" s="70">
        <f>1*3</f>
        <v>3</v>
      </c>
      <c r="D47" s="65">
        <v>1.84</v>
      </c>
      <c r="E47" s="64">
        <v>3.21</v>
      </c>
      <c r="F47" s="53">
        <f t="shared" si="12"/>
        <v>17.719200000000001</v>
      </c>
      <c r="G47" s="63"/>
      <c r="H47" s="55">
        <f t="shared" si="10"/>
        <v>0</v>
      </c>
      <c r="I47" s="12"/>
      <c r="J47" s="10"/>
    </row>
    <row r="48" spans="1:11" ht="31" x14ac:dyDescent="0.3">
      <c r="A48" s="7">
        <f t="shared" ref="A48:A53" si="14">A47+0.01</f>
        <v>4.0699999999999985</v>
      </c>
      <c r="B48" s="62" t="s">
        <v>46</v>
      </c>
      <c r="C48" s="69">
        <f>2*3</f>
        <v>6</v>
      </c>
      <c r="D48" s="65">
        <v>2.0499999999999998</v>
      </c>
      <c r="E48" s="64">
        <v>3.21</v>
      </c>
      <c r="F48" s="53">
        <f t="shared" si="12"/>
        <v>39.482999999999997</v>
      </c>
      <c r="G48" s="63"/>
      <c r="H48" s="55">
        <f t="shared" si="10"/>
        <v>0</v>
      </c>
      <c r="I48" s="12"/>
      <c r="J48" s="10"/>
    </row>
    <row r="49" spans="1:11" ht="31" x14ac:dyDescent="0.3">
      <c r="A49" s="7">
        <f t="shared" si="14"/>
        <v>4.0799999999999983</v>
      </c>
      <c r="B49" s="62" t="s">
        <v>47</v>
      </c>
      <c r="C49" s="69">
        <f>1*3</f>
        <v>3</v>
      </c>
      <c r="D49" s="65">
        <v>1.96</v>
      </c>
      <c r="E49" s="64">
        <v>3.21</v>
      </c>
      <c r="F49" s="53">
        <f t="shared" si="12"/>
        <v>18.8748</v>
      </c>
      <c r="G49" s="63"/>
      <c r="H49" s="55">
        <f t="shared" si="10"/>
        <v>0</v>
      </c>
      <c r="I49" s="12"/>
      <c r="J49" s="10"/>
    </row>
    <row r="50" spans="1:11" ht="31" x14ac:dyDescent="0.3">
      <c r="A50" s="7">
        <f t="shared" si="14"/>
        <v>4.0899999999999981</v>
      </c>
      <c r="B50" s="62" t="s">
        <v>48</v>
      </c>
      <c r="C50" s="69">
        <f>2*3</f>
        <v>6</v>
      </c>
      <c r="D50" s="65">
        <v>2.95</v>
      </c>
      <c r="E50" s="64">
        <v>3.21</v>
      </c>
      <c r="F50" s="53">
        <f t="shared" si="12"/>
        <v>56.817</v>
      </c>
      <c r="G50" s="63"/>
      <c r="H50" s="55">
        <f t="shared" si="10"/>
        <v>0</v>
      </c>
      <c r="I50" s="12"/>
      <c r="J50" s="10"/>
    </row>
    <row r="51" spans="1:11" ht="31" x14ac:dyDescent="0.3">
      <c r="A51" s="7">
        <f t="shared" si="14"/>
        <v>4.0999999999999979</v>
      </c>
      <c r="B51" s="62" t="s">
        <v>49</v>
      </c>
      <c r="C51" s="70">
        <f>1*3</f>
        <v>3</v>
      </c>
      <c r="D51" s="65">
        <v>1.47</v>
      </c>
      <c r="E51" s="64">
        <v>3.21</v>
      </c>
      <c r="F51" s="53">
        <f t="shared" si="12"/>
        <v>14.1561</v>
      </c>
      <c r="G51" s="63"/>
      <c r="H51" s="55">
        <f t="shared" si="10"/>
        <v>0</v>
      </c>
      <c r="I51" s="12"/>
      <c r="J51" s="10"/>
    </row>
    <row r="52" spans="1:11" ht="31" x14ac:dyDescent="0.3">
      <c r="A52" s="7">
        <f t="shared" si="14"/>
        <v>4.1099999999999977</v>
      </c>
      <c r="B52" s="62" t="s">
        <v>50</v>
      </c>
      <c r="C52" s="69">
        <f>2*3</f>
        <v>6</v>
      </c>
      <c r="D52" s="65">
        <v>2.99</v>
      </c>
      <c r="E52" s="64">
        <v>3.21</v>
      </c>
      <c r="F52" s="53">
        <f t="shared" si="12"/>
        <v>57.587400000000002</v>
      </c>
      <c r="G52" s="63"/>
      <c r="H52" s="55">
        <f t="shared" si="10"/>
        <v>0</v>
      </c>
      <c r="I52" s="12"/>
      <c r="J52" s="10"/>
    </row>
    <row r="53" spans="1:11" ht="31" x14ac:dyDescent="0.3">
      <c r="A53" s="7">
        <f t="shared" si="14"/>
        <v>4.1199999999999974</v>
      </c>
      <c r="B53" s="62" t="s">
        <v>51</v>
      </c>
      <c r="C53" s="70">
        <f>1*3</f>
        <v>3</v>
      </c>
      <c r="D53" s="65">
        <v>1.5</v>
      </c>
      <c r="E53" s="64">
        <v>3.21</v>
      </c>
      <c r="F53" s="53">
        <f t="shared" si="12"/>
        <v>14.444999999999999</v>
      </c>
      <c r="G53" s="63"/>
      <c r="H53" s="55">
        <f t="shared" si="10"/>
        <v>0</v>
      </c>
      <c r="I53" s="12"/>
      <c r="J53" s="10"/>
    </row>
    <row r="54" spans="1:11" ht="19.899999999999999" customHeight="1" x14ac:dyDescent="0.3">
      <c r="A54" s="51"/>
      <c r="B54" s="62"/>
      <c r="C54" s="105" t="s">
        <v>20</v>
      </c>
      <c r="D54" s="106"/>
      <c r="E54" s="107"/>
      <c r="F54" s="53">
        <f>SUM(F42:F53)</f>
        <v>663.21810000000005</v>
      </c>
      <c r="G54" s="108"/>
      <c r="H54" s="109"/>
      <c r="I54" s="8"/>
      <c r="J54" s="11"/>
      <c r="K54" s="11"/>
    </row>
    <row r="55" spans="1:11" s="5" customFormat="1" ht="27.75" customHeight="1" x14ac:dyDescent="0.3">
      <c r="A55" s="6">
        <v>5</v>
      </c>
      <c r="B55" s="84" t="s">
        <v>52</v>
      </c>
      <c r="C55" s="110" t="s">
        <v>9</v>
      </c>
      <c r="D55" s="111"/>
      <c r="E55" s="110" t="s">
        <v>53</v>
      </c>
      <c r="F55" s="111"/>
      <c r="G55" s="60" t="s">
        <v>13</v>
      </c>
      <c r="H55" s="61" t="s">
        <v>14</v>
      </c>
    </row>
    <row r="56" spans="1:11" ht="25" customHeight="1" x14ac:dyDescent="0.3">
      <c r="A56" s="81">
        <f>A55+0.01</f>
        <v>5.01</v>
      </c>
      <c r="B56" s="82" t="s">
        <v>54</v>
      </c>
      <c r="C56" s="96">
        <v>1</v>
      </c>
      <c r="D56" s="97"/>
      <c r="E56" s="96" t="s">
        <v>55</v>
      </c>
      <c r="F56" s="97"/>
      <c r="G56" s="13"/>
      <c r="H56" s="14">
        <f>ROUND(C56*G56,2)</f>
        <v>0</v>
      </c>
      <c r="I56" s="12"/>
      <c r="J56" s="10"/>
      <c r="K56" s="11"/>
    </row>
    <row r="57" spans="1:11" ht="32.25" customHeight="1" x14ac:dyDescent="0.3">
      <c r="A57" s="81">
        <f>A56+0.01</f>
        <v>5.0199999999999996</v>
      </c>
      <c r="B57" s="82" t="s">
        <v>56</v>
      </c>
      <c r="C57" s="96">
        <v>1</v>
      </c>
      <c r="D57" s="97"/>
      <c r="E57" s="96" t="s">
        <v>55</v>
      </c>
      <c r="F57" s="97"/>
      <c r="G57" s="13"/>
      <c r="H57" s="14">
        <f t="shared" ref="H57:H63" si="15">ROUND(D57*G57,2)</f>
        <v>0</v>
      </c>
      <c r="I57" s="12"/>
      <c r="J57" s="10"/>
      <c r="K57" s="11"/>
    </row>
    <row r="58" spans="1:11" ht="32.25" customHeight="1" x14ac:dyDescent="0.3">
      <c r="A58" s="81">
        <f t="shared" ref="A58:A63" si="16">A57+0.01</f>
        <v>5.0299999999999994</v>
      </c>
      <c r="B58" s="82" t="s">
        <v>57</v>
      </c>
      <c r="C58" s="96">
        <v>1</v>
      </c>
      <c r="D58" s="97"/>
      <c r="E58" s="96" t="s">
        <v>55</v>
      </c>
      <c r="F58" s="97"/>
      <c r="G58" s="13"/>
      <c r="H58" s="14">
        <f t="shared" si="15"/>
        <v>0</v>
      </c>
      <c r="I58" s="12"/>
      <c r="J58" s="10"/>
      <c r="K58" s="11"/>
    </row>
    <row r="59" spans="1:11" ht="25" customHeight="1" x14ac:dyDescent="0.3">
      <c r="A59" s="81">
        <f t="shared" si="16"/>
        <v>5.0399999999999991</v>
      </c>
      <c r="B59" s="82" t="s">
        <v>58</v>
      </c>
      <c r="C59" s="96">
        <v>1</v>
      </c>
      <c r="D59" s="97"/>
      <c r="E59" s="96" t="s">
        <v>55</v>
      </c>
      <c r="F59" s="97"/>
      <c r="G59" s="13"/>
      <c r="H59" s="14">
        <f t="shared" si="15"/>
        <v>0</v>
      </c>
      <c r="I59" s="12"/>
      <c r="J59" s="10"/>
      <c r="K59" s="11"/>
    </row>
    <row r="60" spans="1:11" ht="25" customHeight="1" x14ac:dyDescent="0.3">
      <c r="A60" s="81">
        <f t="shared" si="16"/>
        <v>5.0499999999999989</v>
      </c>
      <c r="B60" s="83" t="s">
        <v>59</v>
      </c>
      <c r="C60" s="96">
        <v>1</v>
      </c>
      <c r="D60" s="97"/>
      <c r="E60" s="96" t="s">
        <v>55</v>
      </c>
      <c r="F60" s="97"/>
      <c r="G60" s="13"/>
      <c r="H60" s="14">
        <f t="shared" si="15"/>
        <v>0</v>
      </c>
      <c r="I60" s="12"/>
      <c r="J60" s="10"/>
      <c r="K60" s="11"/>
    </row>
    <row r="61" spans="1:11" ht="30" customHeight="1" x14ac:dyDescent="0.3">
      <c r="A61" s="81">
        <f t="shared" si="16"/>
        <v>5.0599999999999987</v>
      </c>
      <c r="B61" s="82" t="s">
        <v>60</v>
      </c>
      <c r="C61" s="96">
        <v>1</v>
      </c>
      <c r="D61" s="97"/>
      <c r="E61" s="96" t="s">
        <v>55</v>
      </c>
      <c r="F61" s="97"/>
      <c r="G61" s="13"/>
      <c r="H61" s="14">
        <f t="shared" si="15"/>
        <v>0</v>
      </c>
      <c r="I61" s="12"/>
    </row>
    <row r="62" spans="1:11" ht="30" customHeight="1" x14ac:dyDescent="0.3">
      <c r="A62" s="81">
        <f t="shared" si="16"/>
        <v>5.0699999999999985</v>
      </c>
      <c r="B62" s="82" t="s">
        <v>61</v>
      </c>
      <c r="C62" s="96">
        <v>2</v>
      </c>
      <c r="D62" s="97"/>
      <c r="E62" s="96" t="s">
        <v>55</v>
      </c>
      <c r="F62" s="97"/>
      <c r="G62" s="13"/>
      <c r="H62" s="14">
        <f t="shared" si="15"/>
        <v>0</v>
      </c>
      <c r="I62" s="12"/>
    </row>
    <row r="63" spans="1:11" ht="25" customHeight="1" x14ac:dyDescent="0.3">
      <c r="A63" s="81">
        <f t="shared" si="16"/>
        <v>5.0799999999999983</v>
      </c>
      <c r="B63" s="82" t="s">
        <v>62</v>
      </c>
      <c r="C63" s="96">
        <v>1</v>
      </c>
      <c r="D63" s="97"/>
      <c r="E63" s="96" t="s">
        <v>55</v>
      </c>
      <c r="F63" s="97"/>
      <c r="G63" s="13"/>
      <c r="H63" s="14">
        <f t="shared" si="15"/>
        <v>0</v>
      </c>
    </row>
    <row r="64" spans="1:11" ht="15.5" x14ac:dyDescent="0.3">
      <c r="A64" s="35"/>
      <c r="B64" s="42" t="s">
        <v>63</v>
      </c>
      <c r="C64" s="71"/>
      <c r="D64" s="36"/>
      <c r="E64" s="36"/>
      <c r="F64" s="36"/>
      <c r="G64" s="36"/>
      <c r="H64" s="37">
        <f>ROUND(SUM(H56:H61),2)</f>
        <v>0</v>
      </c>
      <c r="I64" s="8"/>
    </row>
    <row r="65" spans="1:9" s="5" customFormat="1" x14ac:dyDescent="0.3">
      <c r="A65" s="100"/>
      <c r="B65" s="100"/>
      <c r="C65" s="100"/>
      <c r="D65" s="100"/>
      <c r="E65" s="100"/>
      <c r="F65" s="100"/>
      <c r="G65" s="100"/>
      <c r="H65" s="100"/>
    </row>
    <row r="66" spans="1:9" ht="15.5" x14ac:dyDescent="0.3">
      <c r="A66" s="38"/>
      <c r="B66" s="39" t="s">
        <v>64</v>
      </c>
      <c r="C66" s="72"/>
      <c r="D66" s="40"/>
      <c r="E66" s="40"/>
      <c r="F66" s="40"/>
      <c r="G66" s="40"/>
      <c r="H66" s="37">
        <f>ROUND(SUM(H58:H64),2)</f>
        <v>0</v>
      </c>
      <c r="I66" s="9"/>
    </row>
    <row r="67" spans="1:9" s="5" customFormat="1" x14ac:dyDescent="0.3">
      <c r="A67" s="100"/>
      <c r="B67" s="100"/>
      <c r="C67" s="100"/>
      <c r="D67" s="100"/>
      <c r="E67" s="100"/>
      <c r="F67" s="100"/>
      <c r="G67" s="100"/>
      <c r="H67" s="100"/>
    </row>
    <row r="68" spans="1:9" ht="15.5" x14ac:dyDescent="0.3">
      <c r="A68" s="38"/>
      <c r="B68" s="89" t="s">
        <v>65</v>
      </c>
      <c r="C68" s="72"/>
      <c r="D68" s="40"/>
      <c r="E68" s="40"/>
      <c r="F68" s="87"/>
      <c r="G68" s="40"/>
      <c r="H68" s="41"/>
      <c r="I68" s="9"/>
    </row>
    <row r="69" spans="1:9" ht="17.5" x14ac:dyDescent="0.3">
      <c r="A69" s="6" t="s">
        <v>66</v>
      </c>
      <c r="B69" s="95" t="s">
        <v>67</v>
      </c>
      <c r="C69" s="73"/>
      <c r="D69" s="15"/>
      <c r="E69" s="15"/>
      <c r="F69" s="88" t="s">
        <v>68</v>
      </c>
      <c r="G69" s="16"/>
      <c r="H69" s="17"/>
      <c r="I69" s="9"/>
    </row>
    <row r="70" spans="1:9" ht="15.5" x14ac:dyDescent="0.35">
      <c r="A70" s="18">
        <v>1</v>
      </c>
      <c r="B70" s="85" t="s">
        <v>69</v>
      </c>
      <c r="C70" s="74"/>
      <c r="D70" s="19"/>
      <c r="E70" s="19"/>
      <c r="F70" s="86">
        <v>0.1</v>
      </c>
      <c r="G70" s="20"/>
      <c r="H70" s="17"/>
      <c r="I70" s="9"/>
    </row>
    <row r="71" spans="1:9" ht="15.5" x14ac:dyDescent="0.35">
      <c r="A71" s="18">
        <v>1</v>
      </c>
      <c r="B71" s="85" t="s">
        <v>70</v>
      </c>
      <c r="C71" s="74"/>
      <c r="D71" s="19"/>
      <c r="E71" s="19"/>
      <c r="F71" s="86">
        <v>0.03</v>
      </c>
      <c r="G71" s="20"/>
      <c r="H71" s="17"/>
      <c r="I71" s="9"/>
    </row>
    <row r="72" spans="1:9" ht="15.5" x14ac:dyDescent="0.35">
      <c r="A72" s="18">
        <v>1</v>
      </c>
      <c r="B72" s="85" t="s">
        <v>71</v>
      </c>
      <c r="C72" s="74"/>
      <c r="D72" s="19"/>
      <c r="E72" s="19"/>
      <c r="F72" s="86">
        <v>1.4999999999999999E-2</v>
      </c>
      <c r="G72" s="20"/>
      <c r="H72" s="17"/>
      <c r="I72" s="9"/>
    </row>
    <row r="73" spans="1:9" ht="15.5" x14ac:dyDescent="0.35">
      <c r="A73" s="18">
        <v>1</v>
      </c>
      <c r="B73" s="85" t="s">
        <v>72</v>
      </c>
      <c r="C73" s="74"/>
      <c r="D73" s="19"/>
      <c r="E73" s="19"/>
      <c r="F73" s="86">
        <v>0.01</v>
      </c>
      <c r="G73" s="20"/>
      <c r="H73" s="17"/>
      <c r="I73" s="9"/>
    </row>
    <row r="74" spans="1:9" ht="15.5" x14ac:dyDescent="0.35">
      <c r="A74" s="18">
        <v>1</v>
      </c>
      <c r="B74" s="85" t="s">
        <v>73</v>
      </c>
      <c r="C74" s="74"/>
      <c r="D74" s="19"/>
      <c r="E74" s="19"/>
      <c r="F74" s="86">
        <v>0.02</v>
      </c>
      <c r="G74" s="20"/>
      <c r="H74" s="17"/>
      <c r="I74" s="9"/>
    </row>
    <row r="75" spans="1:9" ht="15.5" x14ac:dyDescent="0.35">
      <c r="A75" s="18">
        <v>1</v>
      </c>
      <c r="B75" s="85" t="s">
        <v>74</v>
      </c>
      <c r="C75" s="75"/>
      <c r="D75" s="19"/>
      <c r="E75" s="19"/>
      <c r="F75" s="86">
        <v>0.03</v>
      </c>
      <c r="G75" s="20"/>
      <c r="H75" s="17"/>
      <c r="I75" s="9"/>
    </row>
    <row r="76" spans="1:9" ht="15.5" x14ac:dyDescent="0.35">
      <c r="A76" s="18">
        <v>1</v>
      </c>
      <c r="B76" s="48" t="s">
        <v>75</v>
      </c>
      <c r="C76" s="75"/>
      <c r="D76" s="19"/>
      <c r="E76" s="19"/>
      <c r="F76" s="86">
        <v>0.01</v>
      </c>
      <c r="G76" s="20"/>
      <c r="H76" s="17"/>
      <c r="I76" s="9"/>
    </row>
    <row r="77" spans="1:9" ht="15.5" x14ac:dyDescent="0.3">
      <c r="A77" s="38"/>
      <c r="B77" s="39" t="s">
        <v>76</v>
      </c>
      <c r="C77" s="72"/>
      <c r="D77" s="40"/>
      <c r="E77" s="40"/>
      <c r="F77" s="40"/>
      <c r="G77" s="40"/>
      <c r="H77" s="41">
        <f>ROUND(SUM(H70:H74),2)</f>
        <v>0</v>
      </c>
      <c r="I77" s="9"/>
    </row>
    <row r="78" spans="1:9" ht="15.5" x14ac:dyDescent="0.3">
      <c r="A78" s="43"/>
      <c r="B78" s="44" t="s">
        <v>77</v>
      </c>
      <c r="C78" s="76"/>
      <c r="D78" s="45"/>
      <c r="E78" s="45"/>
      <c r="F78" s="45"/>
      <c r="G78" s="46"/>
      <c r="H78" s="47">
        <f>ROUND(H66+H77,2)</f>
        <v>0</v>
      </c>
      <c r="I78" s="9"/>
    </row>
    <row r="79" spans="1:9" ht="15.5" x14ac:dyDescent="0.35">
      <c r="A79" s="21"/>
      <c r="B79" s="22"/>
      <c r="C79" s="77"/>
      <c r="D79" s="23"/>
      <c r="E79" s="23"/>
      <c r="F79" s="23"/>
      <c r="G79" s="24"/>
      <c r="H79" s="25"/>
      <c r="I79" s="9"/>
    </row>
    <row r="80" spans="1:9" x14ac:dyDescent="0.3">
      <c r="I80" s="29"/>
    </row>
    <row r="81" spans="1:8" s="32" customFormat="1" ht="15.5" x14ac:dyDescent="0.35">
      <c r="A81" s="91"/>
      <c r="B81" s="30"/>
      <c r="C81" s="79"/>
      <c r="D81" s="31"/>
      <c r="E81" s="31"/>
      <c r="F81" s="31"/>
      <c r="G81" s="98"/>
      <c r="H81" s="98"/>
    </row>
    <row r="82" spans="1:8" s="32" customFormat="1" ht="15.5" x14ac:dyDescent="0.35">
      <c r="A82" s="91"/>
      <c r="B82" s="33" t="s">
        <v>78</v>
      </c>
      <c r="C82" s="79"/>
      <c r="D82" s="31"/>
      <c r="E82" s="31"/>
      <c r="F82" s="31"/>
      <c r="G82" s="99"/>
      <c r="H82" s="99"/>
    </row>
    <row r="83" spans="1:8" s="32" customFormat="1" ht="15.5" x14ac:dyDescent="0.35">
      <c r="A83" s="91"/>
      <c r="C83" s="80"/>
      <c r="D83" s="31"/>
      <c r="E83" s="31"/>
      <c r="F83" s="31"/>
      <c r="G83" s="31"/>
      <c r="H83" s="34"/>
    </row>
  </sheetData>
  <mergeCells count="39">
    <mergeCell ref="C40:E40"/>
    <mergeCell ref="G40:H40"/>
    <mergeCell ref="A33:H33"/>
    <mergeCell ref="A1:H1"/>
    <mergeCell ref="A11:D11"/>
    <mergeCell ref="C18:E18"/>
    <mergeCell ref="G18:H18"/>
    <mergeCell ref="C32:E32"/>
    <mergeCell ref="G32:H32"/>
    <mergeCell ref="A6:H6"/>
    <mergeCell ref="G2:H2"/>
    <mergeCell ref="G81:H81"/>
    <mergeCell ref="G82:H82"/>
    <mergeCell ref="A67:H67"/>
    <mergeCell ref="A65:H65"/>
    <mergeCell ref="B7:H8"/>
    <mergeCell ref="A10:H10"/>
    <mergeCell ref="A7:A8"/>
    <mergeCell ref="B9:D9"/>
    <mergeCell ref="E56:F56"/>
    <mergeCell ref="E57:F57"/>
    <mergeCell ref="C54:E54"/>
    <mergeCell ref="G54:H54"/>
    <mergeCell ref="C61:D61"/>
    <mergeCell ref="C63:D63"/>
    <mergeCell ref="C55:D55"/>
    <mergeCell ref="E55:F55"/>
    <mergeCell ref="E63:F63"/>
    <mergeCell ref="C62:D62"/>
    <mergeCell ref="E62:F62"/>
    <mergeCell ref="C56:D56"/>
    <mergeCell ref="C57:D57"/>
    <mergeCell ref="C58:D58"/>
    <mergeCell ref="C59:D59"/>
    <mergeCell ref="C60:D60"/>
    <mergeCell ref="E58:F58"/>
    <mergeCell ref="E59:F59"/>
    <mergeCell ref="E60:F60"/>
    <mergeCell ref="E61:F61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rowBreaks count="1" manualBreakCount="1">
    <brk id="40" max="16383" man="1"/>
  </rowBreaks>
  <ignoredErrors>
    <ignoredError sqref="C25: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26D813CE1C54FA02D9416658351A0" ma:contentTypeVersion="16" ma:contentTypeDescription="Create a new document." ma:contentTypeScope="" ma:versionID="bd4b259dccb84fc02abbe2eac84f10f2">
  <xsd:schema xmlns:xsd="http://www.w3.org/2001/XMLSchema" xmlns:xs="http://www.w3.org/2001/XMLSchema" xmlns:p="http://schemas.microsoft.com/office/2006/metadata/properties" xmlns:ns2="d1207536-9e68-4e3e-aeed-b740370baf18" xmlns:ns3="6d0ed0c3-5985-4eca-a33b-383541a093dd" targetNamespace="http://schemas.microsoft.com/office/2006/metadata/properties" ma:root="true" ma:fieldsID="8239625c168092f9d27f68bcf80a1af0" ns2:_="" ns3:_=""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4BE485-FADC-4CB7-8419-DAB87FDC2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955EC-7C2B-443D-BA97-E39B91700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07536-9e68-4e3e-aeed-b740370baf18"/>
    <ds:schemaRef ds:uri="6d0ed0c3-5985-4eca-a33b-383541a0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8F9DE9-A61F-4253-B742-F135500E42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SEDE SB</vt:lpstr>
      <vt:lpstr>'SEDE SB'!Área_de_impresión</vt:lpstr>
      <vt:lpstr>'SEDE SB'!Títulos_a_imprimir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2022-08-10T17:21:33Z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0x01010082A26D813CE1C54FA02D9416658351A0</vt:lpwstr>
  </property>
</Properties>
</file>