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5/Ejecuciones/TRANSPARENCIA/10- Octubre/"/>
    </mc:Choice>
  </mc:AlternateContent>
  <xr:revisionPtr revIDLastSave="95" documentId="8_{CFBAA63C-4CDD-4984-B11D-B9823E19C8F3}" xr6:coauthVersionLast="47" xr6:coauthVersionMax="47" xr10:uidLastSave="{C4F43317-560E-4D35-9932-A475CEA16DB9}"/>
  <bookViews>
    <workbookView xWindow="-120" yWindow="-120" windowWidth="29040" windowHeight="15720" tabRatio="933" firstSheet="2" activeTab="2" xr2:uid="{784E5D24-0E0A-4A1C-AEDB-8C414D77F257}"/>
  </bookViews>
  <sheets>
    <sheet name="Cuadro Ingresos 2025 JM" sheetId="79" state="hidden" r:id="rId1"/>
    <sheet name="Cuadro Gastos 2025 JM" sheetId="78" state="hidden" r:id="rId2"/>
    <sheet name="P3 Ejecucion Ingresos y Gas" sheetId="48" r:id="rId3"/>
    <sheet name="Ene" sheetId="36" state="hidden" r:id="rId4"/>
    <sheet name="Feb" sheetId="80" state="hidden" r:id="rId5"/>
    <sheet name="Cuadro Gastos 2024 JM (2)" sheetId="64" state="hidden" r:id="rId6"/>
    <sheet name="Cuadro Gastos 2024 JM Reform" sheetId="75" state="hidden" r:id="rId7"/>
  </sheets>
  <definedNames>
    <definedName name="_xlnm._FilterDatabase" localSheetId="3" hidden="1">Ene!$A$1:$C$232</definedName>
    <definedName name="_xlnm._FilterDatabase" localSheetId="4" hidden="1">Feb!$A$1:$C$232</definedName>
    <definedName name="Interruptor" comment="Lista para selección de encendido y apagado parametros.">#REF!</definedName>
    <definedName name="_xlnm.Print_Area" localSheetId="2">'P3 Ejecucion Ingresos y Gas'!$A$1:$P$121</definedName>
    <definedName name="Sexo">#REF!</definedName>
    <definedName name="Tabla17" localSheetId="5">#REF!</definedName>
    <definedName name="Tabla17" localSheetId="2">#REF!</definedName>
    <definedName name="Tabla17">#REF!</definedName>
  </definedNames>
  <calcPr calcId="191028"/>
  <pivotCaches>
    <pivotCache cacheId="198" r:id="rId8"/>
    <pivotCache cacheId="199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7" i="48" l="1"/>
  <c r="P87" i="48" s="1"/>
  <c r="M11" i="48"/>
  <c r="L87" i="48"/>
  <c r="K87" i="48"/>
  <c r="J87" i="48"/>
  <c r="P14" i="48"/>
  <c r="P20" i="48"/>
  <c r="P30" i="48"/>
  <c r="P40" i="48"/>
  <c r="P56" i="48"/>
  <c r="P67" i="48"/>
  <c r="P66" i="48"/>
  <c r="P78" i="48"/>
  <c r="G87" i="48"/>
  <c r="P86" i="48"/>
  <c r="P85" i="48"/>
  <c r="P84" i="48"/>
  <c r="P83" i="48"/>
  <c r="P82" i="48"/>
  <c r="P81" i="48"/>
  <c r="P80" i="48"/>
  <c r="P79" i="48"/>
  <c r="P77" i="48"/>
  <c r="P76" i="48"/>
  <c r="P75" i="48"/>
  <c r="P74" i="48"/>
  <c r="P73" i="48"/>
  <c r="P72" i="48"/>
  <c r="P71" i="48"/>
  <c r="P70" i="48"/>
  <c r="P69" i="48"/>
  <c r="P68" i="48"/>
  <c r="P65" i="48"/>
  <c r="P64" i="48"/>
  <c r="P63" i="48"/>
  <c r="P62" i="48"/>
  <c r="P61" i="48"/>
  <c r="P60" i="48"/>
  <c r="P59" i="48"/>
  <c r="P58" i="48"/>
  <c r="P57" i="48"/>
  <c r="P55" i="48"/>
  <c r="P54" i="48"/>
  <c r="P53" i="48"/>
  <c r="P52" i="48"/>
  <c r="P51" i="48"/>
  <c r="P50" i="48"/>
  <c r="P49" i="48"/>
  <c r="P48" i="48"/>
  <c r="P47" i="48"/>
  <c r="P46" i="48"/>
  <c r="P45" i="48"/>
  <c r="P44" i="48"/>
  <c r="P43" i="48"/>
  <c r="P42" i="48"/>
  <c r="P41" i="48"/>
  <c r="P39" i="48"/>
  <c r="P38" i="48"/>
  <c r="P37" i="48"/>
  <c r="P36" i="48"/>
  <c r="P35" i="48"/>
  <c r="P34" i="48"/>
  <c r="P33" i="48"/>
  <c r="P32" i="48"/>
  <c r="P31" i="48"/>
  <c r="P29" i="48"/>
  <c r="P28" i="48"/>
  <c r="P27" i="48"/>
  <c r="P26" i="48"/>
  <c r="P25" i="48"/>
  <c r="P24" i="48"/>
  <c r="P23" i="48"/>
  <c r="P22" i="48"/>
  <c r="P21" i="48"/>
  <c r="P19" i="48"/>
  <c r="P18" i="48"/>
  <c r="P17" i="48"/>
  <c r="P16" i="48"/>
  <c r="P15" i="48"/>
  <c r="P13" i="48"/>
  <c r="P12" i="48"/>
  <c r="P11" i="48"/>
  <c r="P10" i="48"/>
  <c r="P9" i="48"/>
  <c r="P8" i="48"/>
  <c r="P7" i="48"/>
  <c r="P6" i="48"/>
  <c r="G36" i="80"/>
  <c r="G35" i="80"/>
  <c r="G34" i="80"/>
  <c r="G29" i="80"/>
  <c r="G22" i="80"/>
  <c r="G16" i="80"/>
  <c r="G15" i="80"/>
  <c r="G32" i="80"/>
  <c r="G38" i="80"/>
  <c r="G8" i="80"/>
  <c r="H8" i="80"/>
  <c r="G7" i="80"/>
  <c r="H7" i="80"/>
  <c r="G6" i="80"/>
  <c r="H6" i="80"/>
  <c r="A2" i="80"/>
  <c r="A3" i="80"/>
  <c r="A4" i="80"/>
  <c r="A5" i="80"/>
  <c r="A6" i="80"/>
  <c r="A7" i="80"/>
  <c r="A8" i="80"/>
  <c r="A9" i="80"/>
  <c r="A10" i="80"/>
  <c r="A11" i="80"/>
  <c r="A12" i="80"/>
  <c r="A13" i="80"/>
  <c r="A14" i="80"/>
  <c r="A15" i="80"/>
  <c r="A16" i="80"/>
  <c r="A17" i="80"/>
  <c r="A18" i="80"/>
  <c r="A19" i="80"/>
  <c r="A20" i="80"/>
  <c r="A21" i="80"/>
  <c r="A22" i="80"/>
  <c r="A23" i="80"/>
  <c r="A24" i="80"/>
  <c r="A25" i="80"/>
  <c r="A26" i="80"/>
  <c r="A27" i="80"/>
  <c r="A28" i="80"/>
  <c r="A29" i="80"/>
  <c r="A30" i="80"/>
  <c r="A31" i="80"/>
  <c r="A32" i="80"/>
  <c r="A33" i="80"/>
  <c r="A34" i="80"/>
  <c r="A35" i="80"/>
  <c r="A36" i="80"/>
  <c r="A37" i="80"/>
  <c r="A38" i="80"/>
  <c r="A39" i="80"/>
  <c r="A40" i="80"/>
  <c r="A41" i="80"/>
  <c r="A42" i="80"/>
  <c r="A43" i="80"/>
  <c r="A44" i="80"/>
  <c r="A45" i="80"/>
  <c r="A46" i="80"/>
  <c r="A47" i="80"/>
  <c r="A48" i="80"/>
  <c r="A49" i="80"/>
  <c r="A50" i="80"/>
  <c r="A51" i="80"/>
  <c r="A52" i="80"/>
  <c r="A53" i="80"/>
  <c r="A54" i="80"/>
  <c r="A55" i="80"/>
  <c r="A56" i="80"/>
  <c r="A57" i="80"/>
  <c r="A58" i="80"/>
  <c r="A59" i="80"/>
  <c r="A60" i="80"/>
  <c r="A61" i="80"/>
  <c r="A62" i="80"/>
  <c r="A63" i="80"/>
  <c r="A64" i="80"/>
  <c r="A65" i="80"/>
  <c r="A66" i="80"/>
  <c r="A67" i="80"/>
  <c r="A68" i="80"/>
  <c r="A69" i="80"/>
  <c r="A70" i="80"/>
  <c r="A71" i="80"/>
  <c r="A72" i="80"/>
  <c r="A73" i="80"/>
  <c r="A74" i="80"/>
  <c r="A75" i="80"/>
  <c r="A76" i="80"/>
  <c r="A77" i="80"/>
  <c r="A78" i="80"/>
  <c r="A79" i="80"/>
  <c r="A80" i="80"/>
  <c r="A81" i="80"/>
  <c r="A82" i="80"/>
  <c r="A83" i="80"/>
  <c r="A84" i="80"/>
  <c r="A85" i="80"/>
  <c r="A86" i="80"/>
  <c r="A87" i="80"/>
  <c r="A88" i="80"/>
  <c r="A89" i="80"/>
  <c r="A90" i="80"/>
  <c r="A91" i="80"/>
  <c r="A92" i="80"/>
  <c r="A93" i="80"/>
  <c r="A94" i="80"/>
  <c r="A95" i="80"/>
  <c r="A96" i="80"/>
  <c r="A97" i="80"/>
  <c r="A98" i="80"/>
  <c r="A99" i="80"/>
  <c r="A100" i="80"/>
  <c r="A101" i="80"/>
  <c r="A102" i="80"/>
  <c r="A103" i="80"/>
  <c r="A104" i="80"/>
  <c r="A105" i="80"/>
  <c r="A106" i="80"/>
  <c r="A107" i="80"/>
  <c r="A108" i="80"/>
  <c r="A109" i="80"/>
  <c r="A110" i="80"/>
  <c r="A111" i="80"/>
  <c r="A112" i="80"/>
  <c r="A113" i="80"/>
  <c r="A114" i="80"/>
  <c r="A115" i="80"/>
  <c r="A116" i="80"/>
  <c r="A117" i="80"/>
  <c r="A118" i="80"/>
  <c r="A119" i="80"/>
  <c r="A120" i="80"/>
  <c r="A121" i="80"/>
  <c r="A122" i="80"/>
  <c r="A123" i="80"/>
  <c r="A124" i="80"/>
  <c r="A125" i="80"/>
  <c r="A126" i="80"/>
  <c r="A127" i="80"/>
  <c r="A128" i="80"/>
  <c r="A129" i="80"/>
  <c r="A130" i="80"/>
  <c r="A131" i="80"/>
  <c r="A132" i="80"/>
  <c r="A133" i="80"/>
  <c r="A134" i="80"/>
  <c r="A135" i="80"/>
  <c r="A136" i="80"/>
  <c r="A137" i="80"/>
  <c r="A138" i="80"/>
  <c r="A139" i="80"/>
  <c r="A140" i="80"/>
  <c r="A141" i="80"/>
  <c r="A142" i="80"/>
  <c r="A143" i="80"/>
  <c r="A144" i="80"/>
  <c r="A145" i="80"/>
  <c r="A146" i="80"/>
  <c r="A147" i="80"/>
  <c r="A148" i="80"/>
  <c r="A149" i="80"/>
  <c r="A150" i="80"/>
  <c r="A151" i="80"/>
  <c r="A152" i="80"/>
  <c r="A153" i="80"/>
  <c r="A154" i="80"/>
  <c r="A155" i="80"/>
  <c r="A156" i="80"/>
  <c r="A157" i="80"/>
  <c r="A158" i="80"/>
  <c r="A159" i="80"/>
  <c r="A160" i="80"/>
  <c r="A161" i="80"/>
  <c r="A162" i="80"/>
  <c r="A163" i="80"/>
  <c r="A164" i="80"/>
  <c r="A165" i="80"/>
  <c r="A166" i="80"/>
  <c r="A167" i="80"/>
  <c r="A168" i="80"/>
  <c r="A169" i="80"/>
  <c r="A170" i="80"/>
  <c r="A171" i="80"/>
  <c r="A172" i="80"/>
  <c r="A173" i="80"/>
  <c r="A174" i="80"/>
  <c r="A175" i="80"/>
  <c r="A176" i="80"/>
  <c r="A177" i="80"/>
  <c r="A178" i="80"/>
  <c r="A179" i="80"/>
  <c r="A180" i="80"/>
  <c r="A181" i="80"/>
  <c r="A182" i="80"/>
  <c r="A183" i="80"/>
  <c r="A184" i="80"/>
  <c r="A185" i="80"/>
  <c r="A186" i="80"/>
  <c r="A187" i="80"/>
  <c r="A188" i="80"/>
  <c r="A189" i="80"/>
  <c r="A190" i="80"/>
  <c r="A191" i="80"/>
  <c r="A192" i="80"/>
  <c r="A193" i="80"/>
  <c r="A194" i="80"/>
  <c r="A195" i="80"/>
  <c r="A196" i="80"/>
  <c r="A197" i="80"/>
  <c r="A198" i="80"/>
  <c r="A199" i="80"/>
  <c r="A200" i="80"/>
  <c r="A201" i="80"/>
  <c r="A202" i="80"/>
  <c r="A203" i="80"/>
  <c r="A204" i="80"/>
  <c r="A205" i="80"/>
  <c r="A206" i="80"/>
  <c r="A207" i="80"/>
  <c r="A208" i="80"/>
  <c r="A209" i="80"/>
  <c r="A210" i="80"/>
  <c r="A211" i="80"/>
  <c r="A212" i="80"/>
  <c r="A213" i="80"/>
  <c r="A214" i="80"/>
  <c r="A215" i="80"/>
  <c r="A216" i="80"/>
  <c r="A217" i="80"/>
  <c r="A218" i="80"/>
  <c r="A219" i="80"/>
  <c r="A220" i="80"/>
  <c r="A221" i="80"/>
  <c r="A222" i="80"/>
  <c r="A223" i="80"/>
  <c r="A224" i="80"/>
  <c r="A225" i="80"/>
  <c r="A226" i="80"/>
  <c r="A227" i="80"/>
  <c r="A228" i="80"/>
  <c r="A229" i="80"/>
  <c r="A230" i="80"/>
  <c r="A231" i="80"/>
  <c r="A232" i="80"/>
  <c r="A233" i="80"/>
  <c r="M12" i="80"/>
  <c r="G41" i="80"/>
  <c r="G39" i="80"/>
  <c r="G19" i="80"/>
  <c r="G24" i="80"/>
  <c r="G23" i="80"/>
  <c r="G25" i="80"/>
  <c r="G26" i="80"/>
  <c r="G11" i="80"/>
  <c r="G12" i="80"/>
  <c r="G40" i="80"/>
  <c r="G17" i="80"/>
  <c r="G21" i="80"/>
  <c r="G37" i="80"/>
  <c r="G10" i="80"/>
  <c r="G9" i="80"/>
  <c r="G27" i="80"/>
  <c r="G13" i="80"/>
  <c r="G28" i="80"/>
  <c r="G30" i="80"/>
  <c r="G31" i="80"/>
  <c r="G18" i="80"/>
  <c r="G20" i="80"/>
  <c r="G42" i="80"/>
  <c r="G33" i="80"/>
  <c r="G14" i="80"/>
  <c r="G45" i="80"/>
  <c r="J35" i="79"/>
  <c r="J27" i="79"/>
  <c r="B17" i="79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31" i="79"/>
  <c r="B16" i="79"/>
  <c r="A3" i="36"/>
  <c r="A4" i="36"/>
  <c r="A5" i="36"/>
  <c r="A6" i="36"/>
  <c r="A7" i="36"/>
  <c r="A8" i="36"/>
  <c r="A9" i="36"/>
  <c r="A10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A51" i="36"/>
  <c r="A52" i="36"/>
  <c r="A53" i="36"/>
  <c r="A54" i="36"/>
  <c r="A55" i="36"/>
  <c r="A56" i="36"/>
  <c r="A57" i="36"/>
  <c r="A58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79" i="36"/>
  <c r="A80" i="36"/>
  <c r="A81" i="36"/>
  <c r="A82" i="36"/>
  <c r="A83" i="36"/>
  <c r="A84" i="36"/>
  <c r="A85" i="36"/>
  <c r="A86" i="36"/>
  <c r="A87" i="36"/>
  <c r="A88" i="36"/>
  <c r="A89" i="36"/>
  <c r="A90" i="36"/>
  <c r="A91" i="36"/>
  <c r="A92" i="36"/>
  <c r="A93" i="36"/>
  <c r="A94" i="36"/>
  <c r="A95" i="36"/>
  <c r="A96" i="36"/>
  <c r="A97" i="36"/>
  <c r="A98" i="36"/>
  <c r="A99" i="36"/>
  <c r="A100" i="36"/>
  <c r="A101" i="36"/>
  <c r="A102" i="36"/>
  <c r="A103" i="36"/>
  <c r="A104" i="36"/>
  <c r="A105" i="36"/>
  <c r="A106" i="36"/>
  <c r="A107" i="36"/>
  <c r="A108" i="36"/>
  <c r="A109" i="36"/>
  <c r="A110" i="36"/>
  <c r="A111" i="36"/>
  <c r="A112" i="36"/>
  <c r="A113" i="36"/>
  <c r="A114" i="36"/>
  <c r="A115" i="36"/>
  <c r="A116" i="36"/>
  <c r="A117" i="36"/>
  <c r="A118" i="36"/>
  <c r="A119" i="36"/>
  <c r="A120" i="36"/>
  <c r="A121" i="36"/>
  <c r="A122" i="36"/>
  <c r="A123" i="36"/>
  <c r="A124" i="36"/>
  <c r="A125" i="36"/>
  <c r="A126" i="36"/>
  <c r="A127" i="36"/>
  <c r="A128" i="36"/>
  <c r="A129" i="36"/>
  <c r="A130" i="36"/>
  <c r="A131" i="36"/>
  <c r="A132" i="36"/>
  <c r="A133" i="36"/>
  <c r="A134" i="36"/>
  <c r="A135" i="36"/>
  <c r="A136" i="36"/>
  <c r="A137" i="36"/>
  <c r="A138" i="36"/>
  <c r="A139" i="36"/>
  <c r="A140" i="36"/>
  <c r="A141" i="36"/>
  <c r="A142" i="36"/>
  <c r="A143" i="36"/>
  <c r="A144" i="36"/>
  <c r="A145" i="36"/>
  <c r="A146" i="36"/>
  <c r="A147" i="36"/>
  <c r="A148" i="36"/>
  <c r="A149" i="36"/>
  <c r="A150" i="36"/>
  <c r="A151" i="36"/>
  <c r="A152" i="36"/>
  <c r="A153" i="36"/>
  <c r="A154" i="36"/>
  <c r="A155" i="36"/>
  <c r="A156" i="36"/>
  <c r="A157" i="36"/>
  <c r="A158" i="36"/>
  <c r="A159" i="36"/>
  <c r="A160" i="36"/>
  <c r="A161" i="36"/>
  <c r="A162" i="36"/>
  <c r="A163" i="36"/>
  <c r="A164" i="36"/>
  <c r="A165" i="36"/>
  <c r="A166" i="36"/>
  <c r="A167" i="36"/>
  <c r="A168" i="36"/>
  <c r="A169" i="36"/>
  <c r="A170" i="36"/>
  <c r="A171" i="36"/>
  <c r="A172" i="36"/>
  <c r="A173" i="36"/>
  <c r="A174" i="36"/>
  <c r="A175" i="36"/>
  <c r="A176" i="36"/>
  <c r="A177" i="36"/>
  <c r="A178" i="36"/>
  <c r="A179" i="36"/>
  <c r="A180" i="36"/>
  <c r="A181" i="36"/>
  <c r="A182" i="36"/>
  <c r="A183" i="36"/>
  <c r="A184" i="36"/>
  <c r="A185" i="36"/>
  <c r="A186" i="36"/>
  <c r="A187" i="36"/>
  <c r="A188" i="36"/>
  <c r="A189" i="36"/>
  <c r="A190" i="36"/>
  <c r="A191" i="36"/>
  <c r="A192" i="36"/>
  <c r="A193" i="36"/>
  <c r="A194" i="36"/>
  <c r="A195" i="36"/>
  <c r="A196" i="36"/>
  <c r="A197" i="36"/>
  <c r="A198" i="36"/>
  <c r="A199" i="36"/>
  <c r="A200" i="36"/>
  <c r="A201" i="36"/>
  <c r="A202" i="36"/>
  <c r="A203" i="36"/>
  <c r="A204" i="36"/>
  <c r="A205" i="36"/>
  <c r="A206" i="36"/>
  <c r="A207" i="36"/>
  <c r="A208" i="36"/>
  <c r="A209" i="36"/>
  <c r="A210" i="36"/>
  <c r="A211" i="36"/>
  <c r="A212" i="36"/>
  <c r="A213" i="36"/>
  <c r="A214" i="36"/>
  <c r="A215" i="36"/>
  <c r="A216" i="36"/>
  <c r="A217" i="36"/>
  <c r="A218" i="36"/>
  <c r="A219" i="36"/>
  <c r="A220" i="36"/>
  <c r="A221" i="36"/>
  <c r="A222" i="36"/>
  <c r="A223" i="36"/>
  <c r="A224" i="36"/>
  <c r="A225" i="36"/>
  <c r="A226" i="36"/>
  <c r="A227" i="36"/>
  <c r="A228" i="36"/>
  <c r="A229" i="36"/>
  <c r="A230" i="36"/>
  <c r="A231" i="36"/>
  <c r="A232" i="36"/>
  <c r="A233" i="36"/>
  <c r="A2" i="36"/>
  <c r="G37" i="36"/>
  <c r="H37" i="36"/>
  <c r="G38" i="36"/>
  <c r="H38" i="36"/>
  <c r="G41" i="36"/>
  <c r="H41" i="36"/>
  <c r="G33" i="36"/>
  <c r="H33" i="36"/>
  <c r="G27" i="36"/>
  <c r="H27" i="36"/>
  <c r="G29" i="36"/>
  <c r="H29" i="36"/>
  <c r="G30" i="36"/>
  <c r="H30" i="36"/>
  <c r="G15" i="36"/>
  <c r="H15" i="36"/>
  <c r="G16" i="36"/>
  <c r="H16" i="36"/>
  <c r="G17" i="36"/>
  <c r="H17" i="36"/>
  <c r="G22" i="36"/>
  <c r="H22" i="36"/>
  <c r="G13" i="36"/>
  <c r="H13" i="36"/>
  <c r="G14" i="36"/>
  <c r="H14" i="36"/>
  <c r="G18" i="36"/>
  <c r="H18" i="36"/>
  <c r="G19" i="36"/>
  <c r="H19" i="36"/>
  <c r="G24" i="36"/>
  <c r="H24" i="36"/>
  <c r="G25" i="36"/>
  <c r="H25" i="36"/>
  <c r="G28" i="36"/>
  <c r="H28" i="36"/>
  <c r="G32" i="36"/>
  <c r="H32" i="36"/>
  <c r="G35" i="36"/>
  <c r="H35" i="36"/>
  <c r="G39" i="36"/>
  <c r="H39" i="36"/>
  <c r="G40" i="36"/>
  <c r="H40" i="36"/>
  <c r="M12" i="36"/>
  <c r="M6" i="36"/>
  <c r="H21" i="80"/>
  <c r="H31" i="80"/>
  <c r="G31" i="36"/>
  <c r="H31" i="36"/>
  <c r="G20" i="36"/>
  <c r="H20" i="36"/>
  <c r="H20" i="80"/>
  <c r="H37" i="80"/>
  <c r="H19" i="80"/>
  <c r="H25" i="80"/>
  <c r="G36" i="36"/>
  <c r="H36" i="36"/>
  <c r="H36" i="80"/>
  <c r="H27" i="80"/>
  <c r="H38" i="80"/>
  <c r="G26" i="36"/>
  <c r="H26" i="36"/>
  <c r="H26" i="80"/>
  <c r="H18" i="80"/>
  <c r="H24" i="80"/>
  <c r="H35" i="80"/>
  <c r="H17" i="80"/>
  <c r="H23" i="80"/>
  <c r="G9" i="36"/>
  <c r="H9" i="36"/>
  <c r="H15" i="80"/>
  <c r="H34" i="80"/>
  <c r="H13" i="80"/>
  <c r="H14" i="80"/>
  <c r="G42" i="36"/>
  <c r="H42" i="36"/>
  <c r="H42" i="80"/>
  <c r="G12" i="36"/>
  <c r="H12" i="36"/>
  <c r="H12" i="80"/>
  <c r="H30" i="80"/>
  <c r="H33" i="80"/>
  <c r="H41" i="80"/>
  <c r="G11" i="36"/>
  <c r="H11" i="36"/>
  <c r="H11" i="80"/>
  <c r="H16" i="80"/>
  <c r="G23" i="36"/>
  <c r="H23" i="36"/>
  <c r="G34" i="36"/>
  <c r="H34" i="36"/>
  <c r="G21" i="36"/>
  <c r="H21" i="36"/>
  <c r="G10" i="36"/>
  <c r="H10" i="36"/>
  <c r="H10" i="80"/>
  <c r="H29" i="80"/>
  <c r="H40" i="80"/>
  <c r="H22" i="80"/>
  <c r="H28" i="80"/>
  <c r="H32" i="80"/>
  <c r="H39" i="80"/>
  <c r="G45" i="36"/>
  <c r="H9" i="80"/>
  <c r="S165" i="78"/>
  <c r="S162" i="78"/>
  <c r="E157" i="78"/>
  <c r="E156" i="78"/>
  <c r="E155" i="78"/>
  <c r="E154" i="78"/>
  <c r="E166" i="78"/>
  <c r="E165" i="78"/>
  <c r="E164" i="78"/>
  <c r="E163" i="78"/>
  <c r="E162" i="78"/>
  <c r="E161" i="78"/>
  <c r="U157" i="78"/>
  <c r="J16" i="79"/>
  <c r="I16" i="79"/>
  <c r="I35" i="79"/>
  <c r="E169" i="78"/>
  <c r="E170" i="78"/>
  <c r="E171" i="78"/>
  <c r="E172" i="78"/>
  <c r="E173" i="78"/>
  <c r="E174" i="78"/>
  <c r="E175" i="78"/>
  <c r="E176" i="78"/>
  <c r="E177" i="78"/>
  <c r="E178" i="78"/>
  <c r="E179" i="78"/>
  <c r="E180" i="78"/>
  <c r="E150" i="78"/>
  <c r="E151" i="78"/>
  <c r="E152" i="78"/>
  <c r="E153" i="78"/>
  <c r="E167" i="78"/>
  <c r="E168" i="78"/>
  <c r="F16" i="78"/>
  <c r="F17" i="78"/>
  <c r="F18" i="78"/>
  <c r="F19" i="78"/>
  <c r="F20" i="78"/>
  <c r="F21" i="78"/>
  <c r="F22" i="78"/>
  <c r="F23" i="78"/>
  <c r="F24" i="78"/>
  <c r="F25" i="78"/>
  <c r="F26" i="78"/>
  <c r="F27" i="78"/>
  <c r="F28" i="78"/>
  <c r="F29" i="78"/>
  <c r="F30" i="78"/>
  <c r="F31" i="78"/>
  <c r="F32" i="78"/>
  <c r="F33" i="78"/>
  <c r="F34" i="78"/>
  <c r="F35" i="78"/>
  <c r="F36" i="78"/>
  <c r="F37" i="78"/>
  <c r="F38" i="78"/>
  <c r="F39" i="78"/>
  <c r="F40" i="78"/>
  <c r="F41" i="78"/>
  <c r="F42" i="78"/>
  <c r="F43" i="78"/>
  <c r="F44" i="78"/>
  <c r="F45" i="78"/>
  <c r="F46" i="78"/>
  <c r="F47" i="78"/>
  <c r="F48" i="78"/>
  <c r="F49" i="78"/>
  <c r="F50" i="78"/>
  <c r="F51" i="78"/>
  <c r="F52" i="78"/>
  <c r="F53" i="78"/>
  <c r="F54" i="78"/>
  <c r="F55" i="78"/>
  <c r="F56" i="78"/>
  <c r="F57" i="78"/>
  <c r="F58" i="78"/>
  <c r="F59" i="78"/>
  <c r="F60" i="78"/>
  <c r="F61" i="78"/>
  <c r="F62" i="78"/>
  <c r="F63" i="78"/>
  <c r="F64" i="78"/>
  <c r="F65" i="78"/>
  <c r="F66" i="78"/>
  <c r="F67" i="78"/>
  <c r="F68" i="78"/>
  <c r="F69" i="78"/>
  <c r="F70" i="78"/>
  <c r="F71" i="78"/>
  <c r="F72" i="78"/>
  <c r="F73" i="78"/>
  <c r="F74" i="78"/>
  <c r="F75" i="78"/>
  <c r="F76" i="78"/>
  <c r="F77" i="78"/>
  <c r="F78" i="78"/>
  <c r="F79" i="78"/>
  <c r="F80" i="78"/>
  <c r="F81" i="78"/>
  <c r="F82" i="78"/>
  <c r="F83" i="78"/>
  <c r="F84" i="78"/>
  <c r="F85" i="78"/>
  <c r="F86" i="78"/>
  <c r="F87" i="78"/>
  <c r="F88" i="78"/>
  <c r="F89" i="78"/>
  <c r="F90" i="78"/>
  <c r="F91" i="78"/>
  <c r="F92" i="78"/>
  <c r="F93" i="78"/>
  <c r="F94" i="78"/>
  <c r="F95" i="78"/>
  <c r="F96" i="78"/>
  <c r="F97" i="78"/>
  <c r="F98" i="78"/>
  <c r="F99" i="78"/>
  <c r="F100" i="78"/>
  <c r="F101" i="78"/>
  <c r="F102" i="78"/>
  <c r="F103" i="78"/>
  <c r="F104" i="78"/>
  <c r="F105" i="78"/>
  <c r="F106" i="78"/>
  <c r="F107" i="78"/>
  <c r="F108" i="78"/>
  <c r="F109" i="78"/>
  <c r="F110" i="78"/>
  <c r="F111" i="78"/>
  <c r="F112" i="78"/>
  <c r="F113" i="78"/>
  <c r="F114" i="78"/>
  <c r="F115" i="78"/>
  <c r="F116" i="78"/>
  <c r="F117" i="78"/>
  <c r="F118" i="78"/>
  <c r="F119" i="78"/>
  <c r="F120" i="78"/>
  <c r="F121" i="78"/>
  <c r="F122" i="78"/>
  <c r="F123" i="78"/>
  <c r="F124" i="78"/>
  <c r="F125" i="78"/>
  <c r="F126" i="78"/>
  <c r="F127" i="78"/>
  <c r="F128" i="78"/>
  <c r="F129" i="78"/>
  <c r="F130" i="78"/>
  <c r="F131" i="78"/>
  <c r="F132" i="78"/>
  <c r="F133" i="78"/>
  <c r="F134" i="78"/>
  <c r="F135" i="78"/>
  <c r="F136" i="78"/>
  <c r="F137" i="78"/>
  <c r="F138" i="78"/>
  <c r="F139" i="78"/>
  <c r="F140" i="78"/>
  <c r="F141" i="78"/>
  <c r="F142" i="78"/>
  <c r="F143" i="78"/>
  <c r="F144" i="78"/>
  <c r="F145" i="78"/>
  <c r="F146" i="78"/>
  <c r="F147" i="78"/>
  <c r="F148" i="78"/>
  <c r="F149" i="78"/>
  <c r="F15" i="78"/>
  <c r="Q168" i="78"/>
  <c r="Q177" i="78"/>
  <c r="P168" i="78"/>
  <c r="P177" i="78"/>
  <c r="Q159" i="78"/>
  <c r="P159" i="78"/>
  <c r="Q172" i="78"/>
  <c r="Q151" i="78"/>
  <c r="P151" i="78"/>
  <c r="E149" i="78"/>
  <c r="Q147" i="78"/>
  <c r="P147" i="78"/>
  <c r="E145" i="78"/>
  <c r="E144" i="78"/>
  <c r="E143" i="78"/>
  <c r="E142" i="78"/>
  <c r="E141" i="78"/>
  <c r="E140" i="78"/>
  <c r="E139" i="78"/>
  <c r="E138" i="78"/>
  <c r="E137" i="78"/>
  <c r="E136" i="78"/>
  <c r="E135" i="78"/>
  <c r="E134" i="78"/>
  <c r="E133" i="78"/>
  <c r="E132" i="78"/>
  <c r="Q130" i="78"/>
  <c r="P130" i="78"/>
  <c r="E128" i="78"/>
  <c r="E127" i="78"/>
  <c r="E126" i="78"/>
  <c r="E125" i="78"/>
  <c r="E124" i="78"/>
  <c r="E123" i="78"/>
  <c r="E122" i="78"/>
  <c r="E121" i="78"/>
  <c r="E120" i="78"/>
  <c r="E119" i="78"/>
  <c r="Q117" i="78"/>
  <c r="P117" i="78"/>
  <c r="E115" i="78"/>
  <c r="E114" i="78"/>
  <c r="E113" i="78"/>
  <c r="E112" i="78"/>
  <c r="E111" i="78"/>
  <c r="E110" i="78"/>
  <c r="E109" i="78"/>
  <c r="E108" i="78"/>
  <c r="E107" i="78"/>
  <c r="E106" i="78"/>
  <c r="E105" i="78"/>
  <c r="E104" i="78"/>
  <c r="E103" i="78"/>
  <c r="E102" i="78"/>
  <c r="E101" i="78"/>
  <c r="E100" i="78"/>
  <c r="E99" i="78"/>
  <c r="E98" i="78"/>
  <c r="E97" i="78"/>
  <c r="E96" i="78"/>
  <c r="E95" i="78"/>
  <c r="E94" i="78"/>
  <c r="E93" i="78"/>
  <c r="E92" i="78"/>
  <c r="E91" i="78"/>
  <c r="E90" i="78"/>
  <c r="E89" i="78"/>
  <c r="E88" i="78"/>
  <c r="E87" i="78"/>
  <c r="E86" i="78"/>
  <c r="Q84" i="78"/>
  <c r="P84" i="78"/>
  <c r="E82" i="78"/>
  <c r="E81" i="78"/>
  <c r="E80" i="78"/>
  <c r="E79" i="78"/>
  <c r="E78" i="78"/>
  <c r="E77" i="78"/>
  <c r="E76" i="78"/>
  <c r="E75" i="78"/>
  <c r="E74" i="78"/>
  <c r="E73" i="78"/>
  <c r="E72" i="78"/>
  <c r="E71" i="78"/>
  <c r="E70" i="78"/>
  <c r="E69" i="78"/>
  <c r="E68" i="78"/>
  <c r="E67" i="78"/>
  <c r="E66" i="78"/>
  <c r="E65" i="78"/>
  <c r="E64" i="78"/>
  <c r="E63" i="78"/>
  <c r="E62" i="78"/>
  <c r="E61" i="78"/>
  <c r="E60" i="78"/>
  <c r="E59" i="78"/>
  <c r="E58" i="78"/>
  <c r="E57" i="78"/>
  <c r="E56" i="78"/>
  <c r="E55" i="78"/>
  <c r="E54" i="78"/>
  <c r="E53" i="78"/>
  <c r="E52" i="78"/>
  <c r="E51" i="78"/>
  <c r="E50" i="78"/>
  <c r="E49" i="78"/>
  <c r="E48" i="78"/>
  <c r="E47" i="78"/>
  <c r="E46" i="78"/>
  <c r="E45" i="78"/>
  <c r="E44" i="78"/>
  <c r="E43" i="78"/>
  <c r="E42" i="78"/>
  <c r="E41" i="78"/>
  <c r="E40" i="78"/>
  <c r="Q38" i="78"/>
  <c r="Q152" i="78"/>
  <c r="Q176" i="78"/>
  <c r="P38" i="78"/>
  <c r="P152" i="78"/>
  <c r="P176" i="78"/>
  <c r="E36" i="78"/>
  <c r="E35" i="78"/>
  <c r="E34" i="78"/>
  <c r="E33" i="78"/>
  <c r="E32" i="78"/>
  <c r="E31" i="78"/>
  <c r="E30" i="78"/>
  <c r="E29" i="78"/>
  <c r="E28" i="78"/>
  <c r="E27" i="78"/>
  <c r="E26" i="78"/>
  <c r="E25" i="78"/>
  <c r="E24" i="78"/>
  <c r="E23" i="78"/>
  <c r="E22" i="78"/>
  <c r="E21" i="78"/>
  <c r="E20" i="78"/>
  <c r="E19" i="78"/>
  <c r="E18" i="78"/>
  <c r="E17" i="78"/>
  <c r="E16" i="78"/>
  <c r="Q173" i="78"/>
  <c r="P178" i="78"/>
  <c r="Q178" i="78"/>
  <c r="Q180" i="78"/>
  <c r="P172" i="78"/>
  <c r="P173" i="78"/>
  <c r="P180" i="78"/>
  <c r="R180" i="75"/>
  <c r="R179" i="75"/>
  <c r="R178" i="75"/>
  <c r="R172" i="75"/>
  <c r="R168" i="75"/>
  <c r="R167" i="75"/>
  <c r="R166" i="75"/>
  <c r="R165" i="75"/>
  <c r="R164" i="75"/>
  <c r="R163" i="75"/>
  <c r="R162" i="75"/>
  <c r="R161" i="75"/>
  <c r="R160" i="75"/>
  <c r="R159" i="75"/>
  <c r="R158" i="75"/>
  <c r="R157" i="75"/>
  <c r="R156" i="75"/>
  <c r="R155" i="75"/>
  <c r="R154" i="75"/>
  <c r="R153" i="75"/>
  <c r="R152" i="75"/>
  <c r="R151" i="75"/>
  <c r="R150" i="75"/>
  <c r="R149" i="75"/>
  <c r="R148" i="75"/>
  <c r="R147" i="75"/>
  <c r="R143" i="75"/>
  <c r="R142" i="75"/>
  <c r="R141" i="75"/>
  <c r="R140" i="75"/>
  <c r="R139" i="75"/>
  <c r="R138" i="75"/>
  <c r="R137" i="75"/>
  <c r="R136" i="75"/>
  <c r="R135" i="75"/>
  <c r="R134" i="75"/>
  <c r="R133" i="75"/>
  <c r="R129" i="75"/>
  <c r="R128" i="75"/>
  <c r="R127" i="75"/>
  <c r="R126" i="75"/>
  <c r="R125" i="75"/>
  <c r="R124" i="75"/>
  <c r="R123" i="75"/>
  <c r="R122" i="75"/>
  <c r="R121" i="75"/>
  <c r="R120" i="75"/>
  <c r="R119" i="75"/>
  <c r="R118" i="75"/>
  <c r="R117" i="75"/>
  <c r="R116" i="75"/>
  <c r="R115" i="75"/>
  <c r="R114" i="75"/>
  <c r="R113" i="75"/>
  <c r="R112" i="75"/>
  <c r="R111" i="75"/>
  <c r="R110" i="75"/>
  <c r="R109" i="75"/>
  <c r="R108" i="75"/>
  <c r="R107" i="75"/>
  <c r="R106" i="75"/>
  <c r="R105" i="75"/>
  <c r="R104" i="75"/>
  <c r="R103" i="75"/>
  <c r="R102" i="75"/>
  <c r="R101" i="75"/>
  <c r="R100" i="75"/>
  <c r="R99" i="75"/>
  <c r="R98" i="75"/>
  <c r="R97" i="75"/>
  <c r="R96" i="75"/>
  <c r="R95" i="75"/>
  <c r="R94" i="75"/>
  <c r="R93" i="75"/>
  <c r="R92" i="75"/>
  <c r="R91" i="75"/>
  <c r="R90" i="75"/>
  <c r="R89" i="75"/>
  <c r="R85" i="75"/>
  <c r="R84" i="75"/>
  <c r="R83" i="75"/>
  <c r="R82" i="75"/>
  <c r="R81" i="75"/>
  <c r="R80" i="75"/>
  <c r="R79" i="75"/>
  <c r="R78" i="75"/>
  <c r="R77" i="75"/>
  <c r="R76" i="75"/>
  <c r="R75" i="75"/>
  <c r="R74" i="75"/>
  <c r="R73" i="75"/>
  <c r="R72" i="75"/>
  <c r="R71" i="75"/>
  <c r="R70" i="75"/>
  <c r="R69" i="75"/>
  <c r="R68" i="75"/>
  <c r="R67" i="75"/>
  <c r="R66" i="75"/>
  <c r="R65" i="75"/>
  <c r="R64" i="75"/>
  <c r="R63" i="75"/>
  <c r="R62" i="75"/>
  <c r="R61" i="75"/>
  <c r="R60" i="75"/>
  <c r="R59" i="75"/>
  <c r="R58" i="75"/>
  <c r="R57" i="75"/>
  <c r="R56" i="75"/>
  <c r="R55" i="75"/>
  <c r="R54" i="75"/>
  <c r="R53" i="75"/>
  <c r="R52" i="75"/>
  <c r="R51" i="75"/>
  <c r="R50" i="75"/>
  <c r="R49" i="75"/>
  <c r="R48" i="75"/>
  <c r="R47" i="75"/>
  <c r="R46" i="75"/>
  <c r="R45" i="75"/>
  <c r="R44" i="75"/>
  <c r="R43" i="75"/>
  <c r="R42" i="75"/>
  <c r="R41" i="75"/>
  <c r="R37" i="75"/>
  <c r="R36" i="75"/>
  <c r="R35" i="75"/>
  <c r="R34" i="75"/>
  <c r="R33" i="75"/>
  <c r="R32" i="75"/>
  <c r="R31" i="75"/>
  <c r="R30" i="75"/>
  <c r="R29" i="75"/>
  <c r="R28" i="75"/>
  <c r="R27" i="75"/>
  <c r="R26" i="75"/>
  <c r="R25" i="75"/>
  <c r="R24" i="75"/>
  <c r="R23" i="75"/>
  <c r="R22" i="75"/>
  <c r="R21" i="75"/>
  <c r="R20" i="75"/>
  <c r="R19" i="75"/>
  <c r="R18" i="75"/>
  <c r="R17" i="75"/>
  <c r="R16" i="75"/>
  <c r="P190" i="75"/>
  <c r="P199" i="75"/>
  <c r="Q190" i="75"/>
  <c r="Q199" i="75"/>
  <c r="Q182" i="75"/>
  <c r="P182" i="75"/>
  <c r="Q194" i="75"/>
  <c r="P174" i="75"/>
  <c r="E172" i="75"/>
  <c r="P170" i="75"/>
  <c r="E168" i="75"/>
  <c r="E167" i="75"/>
  <c r="E166" i="75"/>
  <c r="E165" i="75"/>
  <c r="E164" i="75"/>
  <c r="E163" i="75"/>
  <c r="E162" i="75"/>
  <c r="E161" i="75"/>
  <c r="E160" i="75"/>
  <c r="E159" i="75"/>
  <c r="E158" i="75"/>
  <c r="E157" i="75"/>
  <c r="E156" i="75"/>
  <c r="E155" i="75"/>
  <c r="E154" i="75"/>
  <c r="E153" i="75"/>
  <c r="E152" i="75"/>
  <c r="E151" i="75"/>
  <c r="E150" i="75"/>
  <c r="E149" i="75"/>
  <c r="E148" i="75"/>
  <c r="E147" i="75"/>
  <c r="P145" i="75"/>
  <c r="E143" i="75"/>
  <c r="E142" i="75"/>
  <c r="E141" i="75"/>
  <c r="E140" i="75"/>
  <c r="E139" i="75"/>
  <c r="E138" i="75"/>
  <c r="E137" i="75"/>
  <c r="E136" i="75"/>
  <c r="E135" i="75"/>
  <c r="E134" i="75"/>
  <c r="E133" i="75"/>
  <c r="P131" i="75"/>
  <c r="E129" i="75"/>
  <c r="E128" i="75"/>
  <c r="E127" i="75"/>
  <c r="E126" i="75"/>
  <c r="E125" i="75"/>
  <c r="E124" i="75"/>
  <c r="E123" i="75"/>
  <c r="E122" i="75"/>
  <c r="E121" i="75"/>
  <c r="E120" i="75"/>
  <c r="E119" i="75"/>
  <c r="E118" i="75"/>
  <c r="E117" i="75"/>
  <c r="E116" i="75"/>
  <c r="E115" i="75"/>
  <c r="E114" i="75"/>
  <c r="E113" i="75"/>
  <c r="E112" i="75"/>
  <c r="E111" i="75"/>
  <c r="E110" i="75"/>
  <c r="E109" i="75"/>
  <c r="E108" i="75"/>
  <c r="E107" i="75"/>
  <c r="E106" i="75"/>
  <c r="E105" i="75"/>
  <c r="E104" i="75"/>
  <c r="E103" i="75"/>
  <c r="E102" i="75"/>
  <c r="E101" i="75"/>
  <c r="E100" i="75"/>
  <c r="E99" i="75"/>
  <c r="E98" i="75"/>
  <c r="E97" i="75"/>
  <c r="E96" i="75"/>
  <c r="E95" i="75"/>
  <c r="E94" i="75"/>
  <c r="E93" i="75"/>
  <c r="E92" i="75"/>
  <c r="E91" i="75"/>
  <c r="E90" i="75"/>
  <c r="E89" i="75"/>
  <c r="P87" i="75"/>
  <c r="E85" i="75"/>
  <c r="E84" i="75"/>
  <c r="E83" i="75"/>
  <c r="E82" i="75"/>
  <c r="E81" i="75"/>
  <c r="E80" i="75"/>
  <c r="E79" i="75"/>
  <c r="E78" i="75"/>
  <c r="E77" i="75"/>
  <c r="E76" i="75"/>
  <c r="E75" i="75"/>
  <c r="E74" i="75"/>
  <c r="E73" i="75"/>
  <c r="E72" i="75"/>
  <c r="E71" i="75"/>
  <c r="E70" i="75"/>
  <c r="E69" i="75"/>
  <c r="E68" i="75"/>
  <c r="E67" i="75"/>
  <c r="E66" i="75"/>
  <c r="E65" i="75"/>
  <c r="E64" i="75"/>
  <c r="E63" i="75"/>
  <c r="E62" i="75"/>
  <c r="E61" i="75"/>
  <c r="E60" i="75"/>
  <c r="E59" i="75"/>
  <c r="E58" i="75"/>
  <c r="E57" i="75"/>
  <c r="E56" i="75"/>
  <c r="E55" i="75"/>
  <c r="E54" i="75"/>
  <c r="E53" i="75"/>
  <c r="E52" i="75"/>
  <c r="E51" i="75"/>
  <c r="E50" i="75"/>
  <c r="E49" i="75"/>
  <c r="E48" i="75"/>
  <c r="E47" i="75"/>
  <c r="E46" i="75"/>
  <c r="E45" i="75"/>
  <c r="E44" i="75"/>
  <c r="E43" i="75"/>
  <c r="E42" i="75"/>
  <c r="Q87" i="75"/>
  <c r="E41" i="75"/>
  <c r="P39" i="75"/>
  <c r="P175" i="75"/>
  <c r="P198" i="75"/>
  <c r="E37" i="75"/>
  <c r="E36" i="75"/>
  <c r="E35" i="75"/>
  <c r="E34" i="75"/>
  <c r="E33" i="75"/>
  <c r="E32" i="75"/>
  <c r="E31" i="75"/>
  <c r="E30" i="75"/>
  <c r="E29" i="75"/>
  <c r="E28" i="75"/>
  <c r="E27" i="75"/>
  <c r="E26" i="75"/>
  <c r="E25" i="75"/>
  <c r="E24" i="75"/>
  <c r="E23" i="75"/>
  <c r="E22" i="75"/>
  <c r="E21" i="75"/>
  <c r="E20" i="75"/>
  <c r="E19" i="75"/>
  <c r="E18" i="75"/>
  <c r="E17" i="75"/>
  <c r="E16" i="75"/>
  <c r="Q195" i="75"/>
  <c r="P200" i="75"/>
  <c r="P194" i="75"/>
  <c r="P195" i="75"/>
  <c r="Q174" i="75"/>
  <c r="Q131" i="75"/>
  <c r="Q170" i="75"/>
  <c r="Q39" i="75"/>
  <c r="Q145" i="75"/>
  <c r="P202" i="75"/>
  <c r="Q175" i="75"/>
  <c r="Q198" i="75"/>
  <c r="Q200" i="75"/>
  <c r="Q202" i="75"/>
  <c r="Q4" i="80"/>
  <c r="P138" i="64"/>
  <c r="P157" i="64"/>
  <c r="P159" i="64"/>
  <c r="P135" i="64"/>
  <c r="P136" i="64"/>
  <c r="P137" i="64"/>
  <c r="P139" i="64"/>
  <c r="P140" i="64"/>
  <c r="P141" i="64"/>
  <c r="P142" i="64"/>
  <c r="P143" i="64"/>
  <c r="P144" i="64"/>
  <c r="P145" i="64"/>
  <c r="P146" i="64"/>
  <c r="P147" i="64"/>
  <c r="P148" i="64"/>
  <c r="P149" i="64"/>
  <c r="P150" i="64"/>
  <c r="P151" i="64"/>
  <c r="P152" i="64"/>
  <c r="P153" i="64"/>
  <c r="P122" i="64"/>
  <c r="P123" i="64"/>
  <c r="P124" i="64"/>
  <c r="P133" i="64"/>
  <c r="P125" i="64"/>
  <c r="P126" i="64"/>
  <c r="P127" i="64"/>
  <c r="P128" i="64"/>
  <c r="P129" i="64"/>
  <c r="P130" i="64"/>
  <c r="P131" i="64"/>
  <c r="P84" i="64"/>
  <c r="P85" i="64"/>
  <c r="P86" i="64"/>
  <c r="P87" i="64"/>
  <c r="P88" i="64"/>
  <c r="P89" i="64"/>
  <c r="P90" i="64"/>
  <c r="P91" i="64"/>
  <c r="P92" i="64"/>
  <c r="P93" i="64"/>
  <c r="P94" i="64"/>
  <c r="P95" i="64"/>
  <c r="P96" i="64"/>
  <c r="P97" i="64"/>
  <c r="P98" i="64"/>
  <c r="P99" i="64"/>
  <c r="P100" i="64"/>
  <c r="P101" i="64"/>
  <c r="P102" i="64"/>
  <c r="P103" i="64"/>
  <c r="P104" i="64"/>
  <c r="P105" i="64"/>
  <c r="P106" i="64"/>
  <c r="P107" i="64"/>
  <c r="P108" i="64"/>
  <c r="P109" i="64"/>
  <c r="P110" i="64"/>
  <c r="P111" i="64"/>
  <c r="P112" i="64"/>
  <c r="P113" i="64"/>
  <c r="P114" i="64"/>
  <c r="P115" i="64"/>
  <c r="P116" i="64"/>
  <c r="P117" i="64"/>
  <c r="P118" i="64"/>
  <c r="P40" i="64"/>
  <c r="P82" i="64"/>
  <c r="P41" i="64"/>
  <c r="P42" i="64"/>
  <c r="P43" i="64"/>
  <c r="P44" i="64"/>
  <c r="P45" i="64"/>
  <c r="P46" i="64"/>
  <c r="P47" i="64"/>
  <c r="P48" i="64"/>
  <c r="P49" i="64"/>
  <c r="P50" i="64"/>
  <c r="P51" i="64"/>
  <c r="P52" i="64"/>
  <c r="P53" i="64"/>
  <c r="P54" i="64"/>
  <c r="P55" i="64"/>
  <c r="P56" i="64"/>
  <c r="P57" i="64"/>
  <c r="P58" i="64"/>
  <c r="P59" i="64"/>
  <c r="P60" i="64"/>
  <c r="P61" i="64"/>
  <c r="P62" i="64"/>
  <c r="P63" i="64"/>
  <c r="P64" i="64"/>
  <c r="P65" i="64"/>
  <c r="P66" i="64"/>
  <c r="P67" i="64"/>
  <c r="P68" i="64"/>
  <c r="P69" i="64"/>
  <c r="P70" i="64"/>
  <c r="P71" i="64"/>
  <c r="P72" i="64"/>
  <c r="P73" i="64"/>
  <c r="P74" i="64"/>
  <c r="P75" i="64"/>
  <c r="P76" i="64"/>
  <c r="P77" i="64"/>
  <c r="P78" i="64"/>
  <c r="P79" i="64"/>
  <c r="P80" i="64"/>
  <c r="P16" i="64"/>
  <c r="P38" i="64"/>
  <c r="P17" i="64"/>
  <c r="P18" i="64"/>
  <c r="P19" i="64"/>
  <c r="P20" i="64"/>
  <c r="P21" i="64"/>
  <c r="P22" i="64"/>
  <c r="P23" i="64"/>
  <c r="P24" i="64"/>
  <c r="P25" i="64"/>
  <c r="P26" i="64"/>
  <c r="P27" i="64"/>
  <c r="P28" i="64"/>
  <c r="P29" i="64"/>
  <c r="P30" i="64"/>
  <c r="P31" i="64"/>
  <c r="P32" i="64"/>
  <c r="P33" i="64"/>
  <c r="P34" i="64"/>
  <c r="P35" i="64"/>
  <c r="P36" i="64"/>
  <c r="P167" i="64"/>
  <c r="P179" i="64"/>
  <c r="P175" i="64"/>
  <c r="P184" i="64"/>
  <c r="F173" i="64"/>
  <c r="E173" i="64"/>
  <c r="E172" i="64"/>
  <c r="F172" i="64"/>
  <c r="F171" i="64"/>
  <c r="E171" i="64"/>
  <c r="F170" i="64"/>
  <c r="E170" i="64"/>
  <c r="F169" i="64"/>
  <c r="E169" i="64"/>
  <c r="E165" i="64"/>
  <c r="F165" i="64"/>
  <c r="E164" i="64"/>
  <c r="F164" i="64"/>
  <c r="F163" i="64"/>
  <c r="E163" i="64"/>
  <c r="F157" i="64"/>
  <c r="E157" i="64"/>
  <c r="F156" i="64"/>
  <c r="F153" i="64"/>
  <c r="E153" i="64"/>
  <c r="E152" i="64"/>
  <c r="E151" i="64"/>
  <c r="F151" i="64"/>
  <c r="F150" i="64"/>
  <c r="E150" i="64"/>
  <c r="F149" i="64"/>
  <c r="E149" i="64"/>
  <c r="E148" i="64"/>
  <c r="F148" i="64"/>
  <c r="E147" i="64"/>
  <c r="E146" i="64"/>
  <c r="E145" i="64"/>
  <c r="E144" i="64"/>
  <c r="E143" i="64"/>
  <c r="F143" i="64"/>
  <c r="F142" i="64"/>
  <c r="E142" i="64"/>
  <c r="F141" i="64"/>
  <c r="E141" i="64"/>
  <c r="E140" i="64"/>
  <c r="E139" i="64"/>
  <c r="F139" i="64"/>
  <c r="F138" i="64"/>
  <c r="E138" i="64"/>
  <c r="F137" i="64"/>
  <c r="E137" i="64"/>
  <c r="E136" i="64"/>
  <c r="F136" i="64"/>
  <c r="E135" i="64"/>
  <c r="E131" i="64"/>
  <c r="F131" i="64"/>
  <c r="F130" i="64"/>
  <c r="E130" i="64"/>
  <c r="F129" i="64"/>
  <c r="E129" i="64"/>
  <c r="F128" i="64"/>
  <c r="E128" i="64"/>
  <c r="F127" i="64"/>
  <c r="E127" i="64"/>
  <c r="E126" i="64"/>
  <c r="F126" i="64"/>
  <c r="E125" i="64"/>
  <c r="E124" i="64"/>
  <c r="F124" i="64"/>
  <c r="E123" i="64"/>
  <c r="F123" i="64"/>
  <c r="F122" i="64"/>
  <c r="E122" i="64"/>
  <c r="F118" i="64"/>
  <c r="E118" i="64"/>
  <c r="E117" i="64"/>
  <c r="F117" i="64"/>
  <c r="E116" i="64"/>
  <c r="F116" i="64"/>
  <c r="E115" i="64"/>
  <c r="F114" i="64"/>
  <c r="E114" i="64"/>
  <c r="E113" i="64"/>
  <c r="E112" i="64"/>
  <c r="E111" i="64"/>
  <c r="F111" i="64"/>
  <c r="F110" i="64"/>
  <c r="E110" i="64"/>
  <c r="F109" i="64"/>
  <c r="E109" i="64"/>
  <c r="E108" i="64"/>
  <c r="F108" i="64"/>
  <c r="F107" i="64"/>
  <c r="E107" i="64"/>
  <c r="F106" i="64"/>
  <c r="E106" i="64"/>
  <c r="E105" i="64"/>
  <c r="F105" i="64"/>
  <c r="E104" i="64"/>
  <c r="F104" i="64"/>
  <c r="E103" i="64"/>
  <c r="F102" i="64"/>
  <c r="E102" i="64"/>
  <c r="E101" i="64"/>
  <c r="E100" i="64"/>
  <c r="E99" i="64"/>
  <c r="F99" i="64"/>
  <c r="F98" i="64"/>
  <c r="E98" i="64"/>
  <c r="F97" i="64"/>
  <c r="E97" i="64"/>
  <c r="E96" i="64"/>
  <c r="F96" i="64"/>
  <c r="F95" i="64"/>
  <c r="E95" i="64"/>
  <c r="F94" i="64"/>
  <c r="E94" i="64"/>
  <c r="E93" i="64"/>
  <c r="F93" i="64"/>
  <c r="E92" i="64"/>
  <c r="F92" i="64"/>
  <c r="E91" i="64"/>
  <c r="F90" i="64"/>
  <c r="E90" i="64"/>
  <c r="E89" i="64"/>
  <c r="E88" i="64"/>
  <c r="E87" i="64"/>
  <c r="F87" i="64"/>
  <c r="E86" i="64"/>
  <c r="F86" i="64"/>
  <c r="F85" i="64"/>
  <c r="E85" i="64"/>
  <c r="E84" i="64"/>
  <c r="F84" i="64"/>
  <c r="E80" i="64"/>
  <c r="F80" i="64"/>
  <c r="F79" i="64"/>
  <c r="E79" i="64"/>
  <c r="E78" i="64"/>
  <c r="F78" i="64"/>
  <c r="E77" i="64"/>
  <c r="F76" i="64"/>
  <c r="E76" i="64"/>
  <c r="E75" i="64"/>
  <c r="F75" i="64"/>
  <c r="E74" i="64"/>
  <c r="F74" i="64"/>
  <c r="F73" i="64"/>
  <c r="E73" i="64"/>
  <c r="F72" i="64"/>
  <c r="E72" i="64"/>
  <c r="E71" i="64"/>
  <c r="F71" i="64"/>
  <c r="F70" i="64"/>
  <c r="E70" i="64"/>
  <c r="E69" i="64"/>
  <c r="E68" i="64"/>
  <c r="F68" i="64"/>
  <c r="F67" i="64"/>
  <c r="E67" i="64"/>
  <c r="E66" i="64"/>
  <c r="F66" i="64"/>
  <c r="E65" i="64"/>
  <c r="F64" i="64"/>
  <c r="E64" i="64"/>
  <c r="E63" i="64"/>
  <c r="F63" i="64"/>
  <c r="E62" i="64"/>
  <c r="F62" i="64"/>
  <c r="F61" i="64"/>
  <c r="E61" i="64"/>
  <c r="F60" i="64"/>
  <c r="E60" i="64"/>
  <c r="E59" i="64"/>
  <c r="F59" i="64"/>
  <c r="F58" i="64"/>
  <c r="E58" i="64"/>
  <c r="E57" i="64"/>
  <c r="E56" i="64"/>
  <c r="F56" i="64"/>
  <c r="F55" i="64"/>
  <c r="E55" i="64"/>
  <c r="E54" i="64"/>
  <c r="E53" i="64"/>
  <c r="F52" i="64"/>
  <c r="E52" i="64"/>
  <c r="E51" i="64"/>
  <c r="F51" i="64"/>
  <c r="E50" i="64"/>
  <c r="F50" i="64"/>
  <c r="F49" i="64"/>
  <c r="E49" i="64"/>
  <c r="E48" i="64"/>
  <c r="E47" i="64"/>
  <c r="F47" i="64"/>
  <c r="F46" i="64"/>
  <c r="E46" i="64"/>
  <c r="E45" i="64"/>
  <c r="E44" i="64"/>
  <c r="F44" i="64"/>
  <c r="E43" i="64"/>
  <c r="F43" i="64"/>
  <c r="F42" i="64"/>
  <c r="E42" i="64"/>
  <c r="F41" i="64"/>
  <c r="E41" i="64"/>
  <c r="E40" i="64"/>
  <c r="F40" i="64"/>
  <c r="E36" i="64"/>
  <c r="F36" i="64"/>
  <c r="E35" i="64"/>
  <c r="F35" i="64"/>
  <c r="E34" i="64"/>
  <c r="F33" i="64"/>
  <c r="E33" i="64"/>
  <c r="F32" i="64"/>
  <c r="E32" i="64"/>
  <c r="E31" i="64"/>
  <c r="E30" i="64"/>
  <c r="F30" i="64"/>
  <c r="F29" i="64"/>
  <c r="E29" i="64"/>
  <c r="E28" i="64"/>
  <c r="F27" i="64"/>
  <c r="E27" i="64"/>
  <c r="F26" i="64"/>
  <c r="E26" i="64"/>
  <c r="E25" i="64"/>
  <c r="F24" i="64"/>
  <c r="E24" i="64"/>
  <c r="F23" i="64"/>
  <c r="E23" i="64"/>
  <c r="E22" i="64"/>
  <c r="F22" i="64"/>
  <c r="E21" i="64"/>
  <c r="F21" i="64"/>
  <c r="E20" i="64"/>
  <c r="F20" i="64"/>
  <c r="F19" i="64"/>
  <c r="E19" i="64"/>
  <c r="E18" i="64"/>
  <c r="E17" i="64"/>
  <c r="E16" i="64"/>
  <c r="P180" i="64"/>
  <c r="P120" i="64"/>
  <c r="P160" i="64"/>
  <c r="P155" i="64"/>
  <c r="F135" i="64"/>
  <c r="F144" i="64"/>
  <c r="F147" i="64"/>
  <c r="F18" i="64"/>
  <c r="F88" i="64"/>
  <c r="F91" i="64"/>
  <c r="F100" i="64"/>
  <c r="F103" i="64"/>
  <c r="F112" i="64"/>
  <c r="F115" i="64"/>
  <c r="F53" i="64"/>
  <c r="F65" i="64"/>
  <c r="F77" i="64"/>
  <c r="F16" i="64"/>
  <c r="F145" i="64"/>
  <c r="F89" i="64"/>
  <c r="F101" i="64"/>
  <c r="F113" i="64"/>
  <c r="F54" i="64"/>
  <c r="F45" i="64"/>
  <c r="F57" i="64"/>
  <c r="F69" i="64"/>
  <c r="F125" i="64"/>
  <c r="F146" i="64"/>
  <c r="F25" i="64"/>
  <c r="F28" i="64"/>
  <c r="F34" i="64"/>
  <c r="F48" i="64"/>
  <c r="F140" i="64"/>
  <c r="F152" i="64"/>
  <c r="F31" i="64"/>
  <c r="F17" i="64"/>
  <c r="P183" i="64"/>
  <c r="P185" i="64"/>
  <c r="P187" i="64"/>
  <c r="N4" i="80"/>
  <c r="M9" i="36"/>
  <c r="Q5" i="80"/>
  <c r="G47" i="80"/>
  <c r="N5" i="8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B8B052-08F5-450D-9C1B-4F04A545DB83}" keepAlive="1" name="Consulta - febrero" description="Conexión a la consulta 'febrero' en el libro." type="5" refreshedVersion="0" background="1">
    <dbPr connection="Provider=Microsoft.Mashup.OleDb.1;Data Source=$Workbook$;Location=febrero;Extended Properties=&quot;&quot;" command="SELECT * FROM [febrero]"/>
  </connection>
  <connection id="2" xr16:uid="{4DBCADA1-B130-4444-BD55-85FF05D73CC8}" keepAlive="1" name="Consulta - febrero (2)" description="Conexión a la consulta 'febrero (2)' en el libro." type="5" refreshedVersion="7" background="1" saveData="1">
    <dbPr connection="Provider=Microsoft.Mashup.OleDb.1;Data Source=$Workbook$;Location=&quot;febrero (2)&quot;;Extended Properties=&quot;&quot;" command="SELECT * FROM [febrero (2)]"/>
  </connection>
  <connection id="3" xr16:uid="{6F39EC9C-74AE-4239-B62D-E80F62905180}" keepAlive="1" name="Consulta - Tabla2" description="Conexión a la consulta 'Tabla2' en el libro." type="5" refreshedVersion="8" background="1" saveData="1">
    <dbPr connection="Provider=Microsoft.Mashup.OleDb.1;Data Source=$Workbook$;Location=Tabla2;Extended Properties=&quot;&quot;" command="SELECT * FROM [Tabla2]"/>
  </connection>
  <connection id="4" xr16:uid="{1DDE526D-DAF7-4EF0-B60E-9A3A0661D295}" keepAlive="1" name="Consulta - Tabla2 (2)" description="Conexión a la consulta 'Tabla2 (2)' en el libro." type="5" refreshedVersion="0" background="1">
    <dbPr connection="Provider=Microsoft.Mashup.OleDb.1;Data Source=$Workbook$;Location=&quot;Tabla2 (2)&quot;;Extended Properties=&quot;&quot;" command="SELECT * FROM [Tabla2 (2)]"/>
  </connection>
  <connection id="5" xr16:uid="{D5EE7321-7FBB-4348-8141-BD044ADD68D8}" keepAlive="1" name="Consulta - Tabla2 (3)" description="Conexión a la consulta 'Tabla2 (3)' en el libro." type="5" refreshedVersion="8" background="1" saveData="1">
    <dbPr connection="Provider=Microsoft.Mashup.OleDb.1;Data Source=$Workbook$;Location=&quot;Tabla2 (3)&quot;;Extended Properties=&quot;&quot;" command="SELECT * FROM [Tabla2 (3)]"/>
  </connection>
  <connection id="6" xr16:uid="{AD922437-1C37-41A3-B42A-D9A10D251B4F}" keepAlive="1" name="Consulta - Tabla2 (4)" description="Conexión a la consulta 'Tabla2 (4)' en el libro." type="5" refreshedVersion="0" background="1">
    <dbPr connection="Provider=Microsoft.Mashup.OleDb.1;Data Source=$Workbook$;Location=&quot;Tabla2 (4)&quot;;Extended Properties=&quot;&quot;" command="SELECT * FROM [Tabla2 (4)]"/>
  </connection>
  <connection id="7" xr16:uid="{4613084A-6C5D-48FA-A3A4-EE056087F7C8}" keepAlive="1" name="Consulta - Tabla2 (5)" description="Conexión a la consulta 'Tabla2 (5)' en el libro." type="5" refreshedVersion="8" background="1" saveData="1">
    <dbPr connection="Provider=Microsoft.Mashup.OleDb.1;Data Source=$Workbook$;Location=&quot;Tabla2 (5)&quot;;Extended Properties=&quot;&quot;" command="SELECT * FROM [Tabla2 (5)]"/>
  </connection>
  <connection id="8" xr16:uid="{8B2F3C7A-19A5-4009-A0C1-25DAB36F594D}" keepAlive="1" name="Consulta - Tabla3" description="Conexión a la consulta 'Tabla3' en el libro." type="5" refreshedVersion="8" background="1" saveData="1">
    <dbPr connection="Provider=Microsoft.Mashup.OleDb.1;Data Source=$Workbook$;Location=Tabla3;Extended Properties=&quot;&quot;" command="SELECT * FROM [Tabla3]"/>
  </connection>
  <connection id="9" xr16:uid="{171C062E-8C31-4204-8AEC-FB267423D9CA}" keepAlive="1" name="Consulta - Tabla4" description="Conexión a la consulta 'Tabla4' en el libro." type="5" refreshedVersion="8" background="1" saveData="1">
    <dbPr connection="Provider=Microsoft.Mashup.OleDb.1;Data Source=$Workbook$;Location=Tabla4;Extended Properties=&quot;&quot;" command="SELECT * FROM [Tabla4]"/>
  </connection>
  <connection id="10" xr16:uid="{09D33170-139B-415E-B98E-41694E129B17}" keepAlive="1" name="Consulta - Tabla4 (2)" description="Conexión a la consulta 'Tabla4 (2)' en el libro." type="5" refreshedVersion="8" background="1" saveData="1">
    <dbPr connection="Provider=Microsoft.Mashup.OleDb.1;Data Source=$Workbook$;Location=&quot;Tabla4 (2)&quot;;Extended Properties=&quot;&quot;" command="SELECT * FROM [Tabla4 (2)]"/>
  </connection>
  <connection id="11" xr16:uid="{A57B4B0F-F667-416B-A99F-16EF8066E640}" keepAlive="1" name="Consulta - Tabla4 (3)" description="Conexión a la consulta 'Tabla4 (3)' en el libro." type="5" refreshedVersion="8" background="1" saveData="1">
    <dbPr connection="Provider=Microsoft.Mashup.OleDb.1;Data Source=$Workbook$;Location=&quot;Tabla4 (3)&quot;;Extended Properties=&quot;&quot;" command="SELECT * FROM [Tabla4 (3)]"/>
  </connection>
  <connection id="12" xr16:uid="{49A8ABED-205E-4F5B-B4A4-912E8BDBC2FB}" keepAlive="1" name="Consulta - Tabla4 (4)" description="Conexión a la consulta 'Tabla4 (4)' en el libro." type="5" refreshedVersion="8" background="1" saveData="1">
    <dbPr connection="Provider=Microsoft.Mashup.OleDb.1;Data Source=$Workbook$;Location=&quot;Tabla4 (4)&quot;;Extended Properties=&quot;&quot;" command="SELECT * FROM [Tabla4 (4)]"/>
  </connection>
  <connection id="13" xr16:uid="{E6DA5915-2775-46CB-8D11-A3A4C760F589}" keepAlive="1" name="Consulta - Tabla4 (5)" description="Conexión a la consulta 'Tabla4 (5)' en el libro." type="5" refreshedVersion="8" background="1" saveData="1">
    <dbPr connection="Provider=Microsoft.Mashup.OleDb.1;Data Source=$Workbook$;Location=&quot;Tabla4 (5)&quot;;Extended Properties=&quot;&quot;" command="SELECT * FROM [Tabla4 (5)]"/>
  </connection>
  <connection id="14" xr16:uid="{6FB4B3A6-144A-4FAB-8628-6566D0C1927C}" keepAlive="1" name="Query - Tabla4 (6)" description="Connection to the 'Tabla4 (6)' query in the workbook." type="5" refreshedVersion="8" background="1" saveData="1">
    <dbPr connection="Provider=Microsoft.Mashup.OleDb.1;Data Source=$Workbook$;Location=&quot;Tabla4 (6)&quot;;Extended Properties=&quot;&quot;" command="SELECT * FROM [Tabla4 (6)]"/>
  </connection>
  <connection id="15" xr16:uid="{8340A65F-017E-42F0-8B1F-C663BBDC1884}" keepAlive="1" name="Query - Tabla4 (7)" description="Connection to the 'Tabla4 (7)' query in the workbook." type="5" refreshedVersion="8" background="1" saveData="1">
    <dbPr connection="Provider=Microsoft.Mashup.OleDb.1;Data Source=$Workbook$;Location=&quot;Tabla4 (7)&quot;;Extended Properties=&quot;&quot;" command="SELECT * FROM [Tabla4 (7)]"/>
  </connection>
  <connection id="16" xr16:uid="{1DFE7BDC-5D1B-4E4A-B97B-3F98ED41859C}" keepAlive="1" name="Query - Tabla4 (8)" description="Connection to the 'Tabla4 (8)' query in the workbook." type="5" refreshedVersion="8" background="1" saveData="1">
    <dbPr connection="Provider=Microsoft.Mashup.OleDb.1;Data Source=$Workbook$;Location=&quot;Tabla4 (8)&quot;;Extended Properties=&quot;&quot;" command="SELECT * FROM [Tabla4 (8)]"/>
  </connection>
</connections>
</file>

<file path=xl/sharedStrings.xml><?xml version="1.0" encoding="utf-8"?>
<sst xmlns="http://schemas.openxmlformats.org/spreadsheetml/2006/main" count="2556" uniqueCount="664">
  <si>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</si>
  <si>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</si>
  <si>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</si>
  <si>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</si>
  <si>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</si>
  <si>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</si>
  <si>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</si>
  <si>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</si>
  <si>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</si>
  <si>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</si>
  <si>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</si>
  <si>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</si>
  <si>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</si>
  <si>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</si>
  <si>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</si>
  <si>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</si>
  <si>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</si>
  <si>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</si>
  <si>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</si>
  <si>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</si>
  <si>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</si>
  <si>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</si>
  <si>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</si>
  <si>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</si>
  <si>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</si>
  <si>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</si>
  <si>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</si>
  <si>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</si>
  <si>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</si>
  <si>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</si>
  <si>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</si>
  <si>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</si>
  <si>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</si>
  <si>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</si>
  <si>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</si>
  <si>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</si>
  <si>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</si>
  <si>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</si>
  <si>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</si>
  <si>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</si>
  <si>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</si>
  <si>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</si>
  <si>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</si>
  <si>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</si>
  <si>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</si>
  <si>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</si>
  <si>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</si>
  <si>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</si>
  <si>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</si>
  <si>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</si>
  <si>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</si>
  <si>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</si>
  <si>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</si>
  <si>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</si>
  <si>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</si>
  <si>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</si>
  <si>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</si>
  <si>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</si>
  <si>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</si>
  <si>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</si>
  <si>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</si>
  <si>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</si>
  <si>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</si>
  <si>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</si>
  <si>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</si>
  <si>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</si>
  <si>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</si>
  <si>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</si>
  <si>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</si>
  <si>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</si>
  <si>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</si>
  <si>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</si>
  <si>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</si>
  <si>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Total </t>
  </si>
  <si>
    <t>Superintendencia de Bancos</t>
  </si>
  <si>
    <t>Fuente: Departamento Administrativo y Financiero</t>
  </si>
  <si>
    <t>Director Departamento Administrativo y Financiero</t>
  </si>
  <si>
    <t>Row Labels</t>
  </si>
  <si>
    <t>Grand Total</t>
  </si>
  <si>
    <t>Estructura presupuestaria nueva</t>
  </si>
  <si>
    <t>x</t>
  </si>
  <si>
    <t>TOTAL GASTOS Y APLICACIONES FINANCIERAS</t>
  </si>
  <si>
    <t>Ene</t>
  </si>
  <si>
    <t>Sum of Ene</t>
  </si>
  <si>
    <t xml:space="preserve">Ejecución de Ingresos, Gastos y Aplicaciones Financieras 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</si>
  <si>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</si>
  <si>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</si>
  <si>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</si>
  <si>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</si>
  <si>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</si>
  <si>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</si>
  <si>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</si>
  <si>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</si>
  <si>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</si>
  <si>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</si>
  <si>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</si>
  <si>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</si>
  <si>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</si>
  <si>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</si>
  <si>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r>
      <rPr>
        <b/>
        <sz val="11"/>
        <color theme="1"/>
        <rFont val="Calibri"/>
        <family val="2"/>
        <scheme val="minor"/>
      </rPr>
      <t>Marcos Fernández Jiménez</t>
    </r>
    <r>
      <rPr>
        <sz val="11"/>
        <color theme="1"/>
        <rFont val="Calibri"/>
        <family val="2"/>
        <scheme val="minor"/>
      </rPr>
      <t xml:space="preserve"> 
Director Departamento Administrativo y Financiero</t>
    </r>
  </si>
  <si>
    <t>1 - INGRESOS</t>
  </si>
  <si>
    <t>1.5 - INGRESOS POR CONTRAPRESTACIÓN</t>
  </si>
  <si>
    <t>1.5.1 - VENTAS DE BIENES Y SERVICIOS</t>
  </si>
  <si>
    <t>1.6.4 - INGRESOS DIVERSOS</t>
  </si>
  <si>
    <t>TOTAL INGRESOS</t>
  </si>
  <si>
    <t>Magnolia García Tavárez</t>
  </si>
  <si>
    <t xml:space="preserve">Diciembre </t>
  </si>
  <si>
    <t>SUPERINTENDENCIA DE BANCOS</t>
  </si>
  <si>
    <t>DEPARTAMENTO ADMINISTRATIVO Y FINANCIERO</t>
  </si>
  <si>
    <t>PRESUPUESTO DE GASTOS AÑO 2024</t>
  </si>
  <si>
    <t>FORM. 15</t>
  </si>
  <si>
    <t xml:space="preserve">                                         DETALLE DE PRESUPUESTO DE GASTOS</t>
  </si>
  <si>
    <t>DENOMINACION:-----SUPERINTENDENCIA DE BANCOS-----</t>
  </si>
  <si>
    <t>CODIGO OBJETIVO</t>
  </si>
  <si>
    <t>DENOMINACION</t>
  </si>
  <si>
    <t>FUENTE</t>
  </si>
  <si>
    <t>PRESUPUESTO PARA EL AÑO 2024</t>
  </si>
  <si>
    <t>PRESUPUESTO</t>
  </si>
  <si>
    <t>Estructura Presupuestaria Anterior</t>
  </si>
  <si>
    <t>OBJETO</t>
  </si>
  <si>
    <t>CUENTA</t>
  </si>
  <si>
    <t>SUBCUENTA</t>
  </si>
  <si>
    <t>AUXILIAR</t>
  </si>
  <si>
    <t>SERVICIOS PERSONALES</t>
  </si>
  <si>
    <t>111-1</t>
  </si>
  <si>
    <t>Sueldos  Fijos</t>
  </si>
  <si>
    <t>1</t>
  </si>
  <si>
    <t>01</t>
  </si>
  <si>
    <t>Sueldos fijos</t>
  </si>
  <si>
    <t>112-1</t>
  </si>
  <si>
    <t>Sueldos Personal Contratado</t>
  </si>
  <si>
    <t>2</t>
  </si>
  <si>
    <t>08</t>
  </si>
  <si>
    <t>Personal de carácter temporal</t>
  </si>
  <si>
    <t>Regalía Pascual</t>
  </si>
  <si>
    <t>4</t>
  </si>
  <si>
    <t>Sueldo Anual No. 13</t>
  </si>
  <si>
    <t>Prestaciones laborales</t>
  </si>
  <si>
    <t>5</t>
  </si>
  <si>
    <t>03</t>
  </si>
  <si>
    <t>Prima por Antigüedad</t>
  </si>
  <si>
    <t>04</t>
  </si>
  <si>
    <t>Vacaciones no disfrutadas</t>
  </si>
  <si>
    <t>115-4</t>
  </si>
  <si>
    <t>Prima Vacacional</t>
  </si>
  <si>
    <t>6</t>
  </si>
  <si>
    <t xml:space="preserve">Vacaciones </t>
  </si>
  <si>
    <t>122-4</t>
  </si>
  <si>
    <t>Primas de Transporte (Vehiculo)</t>
  </si>
  <si>
    <t>Primas por antigüedad</t>
  </si>
  <si>
    <t>Primas de Transporte (Combustible)</t>
  </si>
  <si>
    <t>Primas de Transporte (Vehículo)</t>
  </si>
  <si>
    <t>122-9</t>
  </si>
  <si>
    <t>Bono por Proyectos Especiales</t>
  </si>
  <si>
    <t>06</t>
  </si>
  <si>
    <t>Incentivo por Desempeño</t>
  </si>
  <si>
    <t xml:space="preserve">Gastos de Representación </t>
  </si>
  <si>
    <t>Gastos de representación</t>
  </si>
  <si>
    <t>Bonificaciones (Nacimiento Hijos Empleados)</t>
  </si>
  <si>
    <t>Bono escolar</t>
  </si>
  <si>
    <t>142-1</t>
  </si>
  <si>
    <t>Bono Birrete</t>
  </si>
  <si>
    <t>Bono Aniversario Institucional</t>
  </si>
  <si>
    <t>142-3</t>
  </si>
  <si>
    <t>Gratificacion por Aniversario</t>
  </si>
  <si>
    <t>Otras gratificaciones (Bono Extra Navidad)</t>
  </si>
  <si>
    <t>Otras gratificaciones (Nacimiento Hijos Empleados)</t>
  </si>
  <si>
    <t>Otras gratificaciones (Subsidio Préstamos Hipotecarios)</t>
  </si>
  <si>
    <t>Otras gratificaciones</t>
  </si>
  <si>
    <t>142-4</t>
  </si>
  <si>
    <t>Subsidio Préstamos Hipotecarios</t>
  </si>
  <si>
    <t>Contribuciones seguro salud</t>
  </si>
  <si>
    <t>Contribuciones al Seguro de Salud</t>
  </si>
  <si>
    <t>Contribuciones al seguro de pensiones</t>
  </si>
  <si>
    <t>3</t>
  </si>
  <si>
    <t xml:space="preserve">Contribuciones Seguro Riesgo Laboral </t>
  </si>
  <si>
    <t>Impuesto Sobre Compensación al Personal</t>
  </si>
  <si>
    <t>TOTAL SERVICIOS PERSONALES</t>
  </si>
  <si>
    <t>SERVICIOS NO PERSONALES</t>
  </si>
  <si>
    <t>Teléfono Local</t>
  </si>
  <si>
    <t>Teléfono local</t>
  </si>
  <si>
    <t>Servicio de Internet</t>
  </si>
  <si>
    <t>Internet y televisión</t>
  </si>
  <si>
    <t>216-1</t>
  </si>
  <si>
    <t>Electricidad</t>
  </si>
  <si>
    <t>Energía eléctrica</t>
  </si>
  <si>
    <t>Agua</t>
  </si>
  <si>
    <t>7</t>
  </si>
  <si>
    <t>Residuos Sólidos</t>
  </si>
  <si>
    <t>8</t>
  </si>
  <si>
    <t>Recolección de residuos</t>
  </si>
  <si>
    <t>Publicidad y Propaganda</t>
  </si>
  <si>
    <t>Publicidad y propaganda</t>
  </si>
  <si>
    <t>Impresión y Encuadernación</t>
  </si>
  <si>
    <t>Impresión y encuadernación</t>
  </si>
  <si>
    <t>Viáticos Dentro del País</t>
  </si>
  <si>
    <t>Viáticos dentro del país</t>
  </si>
  <si>
    <t>Viáticos Fuera del País</t>
  </si>
  <si>
    <t>Viáticos fuera del país</t>
  </si>
  <si>
    <t>Pasajes</t>
  </si>
  <si>
    <t>Pasajes y gastos de transporte</t>
  </si>
  <si>
    <t>Fletes</t>
  </si>
  <si>
    <t>Edificios y Locales (Alquiler)</t>
  </si>
  <si>
    <t>Alquileres edificios y locales</t>
  </si>
  <si>
    <t>Seguros de Bienes Inmuebles</t>
  </si>
  <si>
    <t>Seguro de bienes inmuebles</t>
  </si>
  <si>
    <t>Seguros de Bienes Muebles</t>
  </si>
  <si>
    <t>Seguro de bienes muebles</t>
  </si>
  <si>
    <t xml:space="preserve">Seguros de Personas </t>
  </si>
  <si>
    <t>Seguros de personas</t>
  </si>
  <si>
    <t>Obras Menores (Reparaciones)</t>
  </si>
  <si>
    <t>9</t>
  </si>
  <si>
    <t>Otros seguros</t>
  </si>
  <si>
    <t>Maquinarias y Equipos  (Reparaciones)</t>
  </si>
  <si>
    <t>Mantenimiento y reparación en edificaciones</t>
  </si>
  <si>
    <t>Gastos Judiciales</t>
  </si>
  <si>
    <t>02</t>
  </si>
  <si>
    <t>Servicios especiales de mantenimiento y reparación</t>
  </si>
  <si>
    <t>Comisiones y Gastos Bancarios</t>
  </si>
  <si>
    <t>Mantenimiento y reparación de obras de ingeniería civil o infraestructura</t>
  </si>
  <si>
    <t>Servicios sanitarios y médicos</t>
  </si>
  <si>
    <t>Mantenimiento y reparaciones eléctricas</t>
  </si>
  <si>
    <t>Servicios Funerarios</t>
  </si>
  <si>
    <t>07</t>
  </si>
  <si>
    <t>Mantenimiento y reparaciones pintura</t>
  </si>
  <si>
    <t>Fumigación, lavandería, limpieza e higiene</t>
  </si>
  <si>
    <t>Mantenimiento y reparaciones muebles y equipos</t>
  </si>
  <si>
    <t>Organización de Eventos y Festividades</t>
  </si>
  <si>
    <t>Mantenimiento y reparaciones equipos TIC</t>
  </si>
  <si>
    <t>Servicios Técnicos y Profesionales</t>
  </si>
  <si>
    <t>Mantenimiento y reparaciones equipo transporte</t>
  </si>
  <si>
    <t>287-3</t>
  </si>
  <si>
    <t>Servicios Técnicos y Profesionales (Auditorías y Estudios)</t>
  </si>
  <si>
    <t>Servicios de mantenimiento, reparación, desmonte e instalación de maquinarias y equipos</t>
  </si>
  <si>
    <t>Gastos judiciales</t>
  </si>
  <si>
    <t>Peaje</t>
  </si>
  <si>
    <t>Servicios funerarios</t>
  </si>
  <si>
    <t>Alquiler de Equipos de Transporte</t>
  </si>
  <si>
    <t>Fumigación</t>
  </si>
  <si>
    <t>Limpieza e higiene</t>
  </si>
  <si>
    <t>Eventos generales</t>
  </si>
  <si>
    <t>Actuaciones artísticas</t>
  </si>
  <si>
    <t xml:space="preserve">Servicios técnicos y profesionales </t>
  </si>
  <si>
    <t>Servicios jurídicos</t>
  </si>
  <si>
    <t>Servicios contabilidad y auditoría</t>
  </si>
  <si>
    <t>Servicios de capacitación</t>
  </si>
  <si>
    <t>05</t>
  </si>
  <si>
    <t>Servicios informática y sistemas</t>
  </si>
  <si>
    <t>Otros servicios técnicos profesionales</t>
  </si>
  <si>
    <t>Otras contrataciones de servicios</t>
  </si>
  <si>
    <t>Servicios de alimentación</t>
  </si>
  <si>
    <t>287-4</t>
  </si>
  <si>
    <t>Servicios Técnicos y Profesionales (Capacitaciones)</t>
  </si>
  <si>
    <t>Servicios de catering</t>
  </si>
  <si>
    <t>TOTAL SERVICIOS NO PERSONALES</t>
  </si>
  <si>
    <t>SUMINISTRO Y MATERIAL PARA CONSUMO</t>
  </si>
  <si>
    <t>MATERIALES Y SUMINISTROS</t>
  </si>
  <si>
    <t>Alimentos y Bebidas para Personas</t>
  </si>
  <si>
    <t>Alimentos y bebidas personas</t>
  </si>
  <si>
    <t>Productos agroforestales y pecuarios</t>
  </si>
  <si>
    <t>Productos agrícolas</t>
  </si>
  <si>
    <t>Hilados y Telas</t>
  </si>
  <si>
    <t>Productos forestales</t>
  </si>
  <si>
    <t>Acabados Textiles</t>
  </si>
  <si>
    <t>Madera y corcho</t>
  </si>
  <si>
    <t>Calzados</t>
  </si>
  <si>
    <t>Acabados textiles</t>
  </si>
  <si>
    <t>Papel de Escritorios</t>
  </si>
  <si>
    <t>Prendas y accesorios de vestir</t>
  </si>
  <si>
    <t>Productos de Artes Gráficas</t>
  </si>
  <si>
    <t>Papel de escritorio</t>
  </si>
  <si>
    <t>Libros, Revistas y Periódicos</t>
  </si>
  <si>
    <t>Productos de papel y cartón</t>
  </si>
  <si>
    <t>Especies Timbradas y Valores</t>
  </si>
  <si>
    <t>Productos de artes gráficas</t>
  </si>
  <si>
    <t>Artículos de Cuero</t>
  </si>
  <si>
    <t>Textos de enseñanza</t>
  </si>
  <si>
    <t>Artículos de Caucho</t>
  </si>
  <si>
    <t>Productos medicinales</t>
  </si>
  <si>
    <t>Productos Metálicos</t>
  </si>
  <si>
    <t>Llantas y neumáticos</t>
  </si>
  <si>
    <t>371-2</t>
  </si>
  <si>
    <t>Gasoil</t>
  </si>
  <si>
    <t>Artículos de plástico</t>
  </si>
  <si>
    <t>Productos Químicos y Conexos</t>
  </si>
  <si>
    <t>Productos de loza</t>
  </si>
  <si>
    <t>Útiles de Esc. Oficina y Enseñanza</t>
  </si>
  <si>
    <t>Herramientas menores</t>
  </si>
  <si>
    <t>Útiles menores médico-quirúrgicos</t>
  </si>
  <si>
    <t>Productos metálicos</t>
  </si>
  <si>
    <t>Materiales y Útiles relac. con Informática</t>
  </si>
  <si>
    <t>Gasolina</t>
  </si>
  <si>
    <t>Útiles Diversos</t>
  </si>
  <si>
    <t>Aceites y grasas</t>
  </si>
  <si>
    <t>Prendas de Vestir</t>
  </si>
  <si>
    <t>Productos químicos personas</t>
  </si>
  <si>
    <t>Abonos y fertilizantes</t>
  </si>
  <si>
    <t>Insecticidas y fumigantes</t>
  </si>
  <si>
    <t>Productos de Papel Cartón</t>
  </si>
  <si>
    <t>Pinturas, barnices y conexos</t>
  </si>
  <si>
    <t>99</t>
  </si>
  <si>
    <t>Otros productos químicos y conexos</t>
  </si>
  <si>
    <t>Materiales de limpieza e higiene</t>
  </si>
  <si>
    <t>Productos Farmacéuticos y Conexos</t>
  </si>
  <si>
    <t>Materiales de oficina e informática</t>
  </si>
  <si>
    <t>Útiles y materiales escolares y de enseñanza</t>
  </si>
  <si>
    <t>Llantas y Neumáticos</t>
  </si>
  <si>
    <t>Útiles médicos y laboratorio</t>
  </si>
  <si>
    <t>Útiles de cocina y comedor</t>
  </si>
  <si>
    <t>Artículos de Plástico</t>
  </si>
  <si>
    <t>Productos eléctricos y afines</t>
  </si>
  <si>
    <t>Productos de Vidrio, Losa y Porcelana</t>
  </si>
  <si>
    <t>Repuestos</t>
  </si>
  <si>
    <t>Accesorios</t>
  </si>
  <si>
    <t>371-1</t>
  </si>
  <si>
    <t>Productos y Útiles Varios</t>
  </si>
  <si>
    <t>Productos y útiles de defensa y seguridad</t>
  </si>
  <si>
    <t>371-4</t>
  </si>
  <si>
    <t>Gas GLP</t>
  </si>
  <si>
    <t>Productos y útiles diversos</t>
  </si>
  <si>
    <t>TOTAL MATERIALES Y SUMINISTRO</t>
  </si>
  <si>
    <t>TOTAL MATERIALES Y SUMINISTROS</t>
  </si>
  <si>
    <t>TRANSFERENCIAS CORRIENTES</t>
  </si>
  <si>
    <t>411-1</t>
  </si>
  <si>
    <t>Pensiones y Jubilaciones</t>
  </si>
  <si>
    <t>Pensiones</t>
  </si>
  <si>
    <t>Ayudas y Donaciones a personas</t>
  </si>
  <si>
    <t>Ayudas y donaciones hogares y personas</t>
  </si>
  <si>
    <t>414-1</t>
  </si>
  <si>
    <t>Becas Universitarias (Hijos Empleados)</t>
  </si>
  <si>
    <t>Becas nacionales (capacitación empleados)</t>
  </si>
  <si>
    <t>Becas nacionales (Becas Universitarias - Hijos Empleados)</t>
  </si>
  <si>
    <t>Becas nacionales (Becas Universitarias - Ayuda Empleados)</t>
  </si>
  <si>
    <t>Becas nacionales (Subsidio Escolar)</t>
  </si>
  <si>
    <t>414-01</t>
  </si>
  <si>
    <t>Becas Universitarias (Ayuda Empleados)</t>
  </si>
  <si>
    <t>Transferencias corrientes Asociaciones Sin Fines de Lucro</t>
  </si>
  <si>
    <t>Becas Escolares</t>
  </si>
  <si>
    <t>Aportaciones corrientes al Poder Ejecutivo</t>
  </si>
  <si>
    <t>Otras transferencias corrientes a instituciones descentralizadas y autónomas</t>
  </si>
  <si>
    <t>Transf. Corrientes a Instit. sin Fines de Lucro</t>
  </si>
  <si>
    <t>Transferencias corrientes a Organismos Internacionales</t>
  </si>
  <si>
    <t>TOTAL TRANSFERENCIAS CORRIENTES</t>
  </si>
  <si>
    <t>BIENES MUEBLES, INMUEBLES E INTANGIBLES</t>
  </si>
  <si>
    <t>Equipos y  Muebles de Oficina</t>
  </si>
  <si>
    <t>Muebles y equipos de oficina</t>
  </si>
  <si>
    <t xml:space="preserve">Equipos de Computación </t>
  </si>
  <si>
    <t>Muebles de alojamiento</t>
  </si>
  <si>
    <t>Equipos y Aparatos Audiovisuales</t>
  </si>
  <si>
    <t>Equipos TIC</t>
  </si>
  <si>
    <t>Equipos de Transporte, Tracc., Elevacion, generación eléctrica, aparatos y accesorios eléctricos</t>
  </si>
  <si>
    <t>Electrodomésticos</t>
  </si>
  <si>
    <t xml:space="preserve">Equipos Comunicación y Señalamiento </t>
  </si>
  <si>
    <t>Equipos Audiovisuales</t>
  </si>
  <si>
    <t>Equipo médico y de laboratorio</t>
  </si>
  <si>
    <t>Instrumental médico y de laboratorio</t>
  </si>
  <si>
    <t>Automóviles y camiones</t>
  </si>
  <si>
    <t>Sistemas de aire acondicionado, calefacción y refrigeración industrial y comercial</t>
  </si>
  <si>
    <t>Equipo de elevación</t>
  </si>
  <si>
    <t>Otros equipos de transporte</t>
  </si>
  <si>
    <t>Maquinaria y equipo agropecuario</t>
  </si>
  <si>
    <t>Maquinaria y equipo industrial</t>
  </si>
  <si>
    <t>Maquinaria y equipo para el tratamiento y suministro de agua</t>
  </si>
  <si>
    <t>Equipos de climatización</t>
  </si>
  <si>
    <t>Equipo de comunicación y señalización</t>
  </si>
  <si>
    <t>Equipos de Seguridad</t>
  </si>
  <si>
    <t>Equipo de generación eléctrica</t>
  </si>
  <si>
    <t>Máquinas-herramientas</t>
  </si>
  <si>
    <t xml:space="preserve">Equipos de seguridad </t>
  </si>
  <si>
    <t>Programas de informática</t>
  </si>
  <si>
    <t>TOTAL BIENES MUEBLES, INMUEBLES E INTANGIBLES</t>
  </si>
  <si>
    <t>OBRAS</t>
  </si>
  <si>
    <t>712</t>
  </si>
  <si>
    <t>Edificaciones</t>
  </si>
  <si>
    <t>Obras para edificaciones</t>
  </si>
  <si>
    <t>TOTAL OBRAS</t>
  </si>
  <si>
    <t xml:space="preserve">TOTAL PRESUPUESTO GASTOS </t>
  </si>
  <si>
    <t>FUENTES FINANCIERAS</t>
  </si>
  <si>
    <t>3115-1</t>
  </si>
  <si>
    <t>Recuperación de préstamos internos otorgados a corto plazo (personal)</t>
  </si>
  <si>
    <t>3126-1</t>
  </si>
  <si>
    <t>Recuperación de préstamos internos de largo plazo con fines de liquidez (vehículo)</t>
  </si>
  <si>
    <t>Recuperación de préstamos internos de largo plazo con fines de liquidez (hipotecario)</t>
  </si>
  <si>
    <t>TOTAL FUENTES FINANCIERAS</t>
  </si>
  <si>
    <t>APLICACIONES FINANCIERAS</t>
  </si>
  <si>
    <t>Incremento de disponibilidades</t>
  </si>
  <si>
    <t>Incremento de disponibilidades internas</t>
  </si>
  <si>
    <t>411-2</t>
  </si>
  <si>
    <t>Incremento de inversiones financieras de corto plazo</t>
  </si>
  <si>
    <t>Incremento de inversiones financieras internas de corto plazo</t>
  </si>
  <si>
    <t>4115-1</t>
  </si>
  <si>
    <t>Concesión de préstamos internos otorgados a corto plazo (personal)</t>
  </si>
  <si>
    <t>4126-1</t>
  </si>
  <si>
    <t>Concesión de préstamos internos de largo plazo con fines de liquidez (vehículo)</t>
  </si>
  <si>
    <t>Concesión de préstamos internos de largo plazo con fines de liquidez (Hipotecario)</t>
  </si>
  <si>
    <t>TOTAL APLICACIONES FINANCIERAS</t>
  </si>
  <si>
    <t>SUBTOTAL</t>
  </si>
  <si>
    <t xml:space="preserve">TOTAL GASTOS </t>
  </si>
  <si>
    <t>BALANCE PRESUPUESTARIO</t>
  </si>
  <si>
    <t>Feb</t>
  </si>
  <si>
    <t>Sum of Feb</t>
  </si>
  <si>
    <t>Comprobación</t>
  </si>
  <si>
    <t>Total gastos ejecución</t>
  </si>
  <si>
    <t>Total gastos doc</t>
  </si>
  <si>
    <t>Total ingresos ejecución</t>
  </si>
  <si>
    <t>Total ingresos doc</t>
  </si>
  <si>
    <t>151</t>
  </si>
  <si>
    <t>161</t>
  </si>
  <si>
    <t>164</t>
  </si>
  <si>
    <t>211</t>
  </si>
  <si>
    <t>212</t>
  </si>
  <si>
    <t>213</t>
  </si>
  <si>
    <t>214</t>
  </si>
  <si>
    <t>215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</si>
  <si>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</si>
  <si>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</si>
  <si>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</si>
  <si>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</si>
  <si>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</si>
  <si>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</si>
  <si>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</si>
  <si>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</si>
  <si>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</si>
  <si>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231</t>
  </si>
  <si>
    <t>232</t>
  </si>
  <si>
    <t>233</t>
  </si>
  <si>
    <t>234</t>
  </si>
  <si>
    <t>235</t>
  </si>
  <si>
    <t>236</t>
  </si>
  <si>
    <t>237</t>
  </si>
  <si>
    <t>239</t>
  </si>
  <si>
    <t>241</t>
  </si>
  <si>
    <t>242</t>
  </si>
  <si>
    <t>247</t>
  </si>
  <si>
    <t>261</t>
  </si>
  <si>
    <t>262</t>
  </si>
  <si>
    <t>263</t>
  </si>
  <si>
    <t>264</t>
  </si>
  <si>
    <t>265</t>
  </si>
  <si>
    <t>266</t>
  </si>
  <si>
    <t>268</t>
  </si>
  <si>
    <t>(blank)</t>
  </si>
  <si>
    <t>Aplicaciones financieras</t>
  </si>
  <si>
    <t>pp</t>
  </si>
  <si>
    <t>pv</t>
  </si>
  <si>
    <t>CODIGO 
OBJETIVO</t>
  </si>
  <si>
    <t>PRESUPUESTO REFORMULADO PARA EL AÑO 2024</t>
  </si>
  <si>
    <t>Otras gratificaciones (Impuestos Compensación al Personal)</t>
  </si>
  <si>
    <t>Radio Comunicación</t>
  </si>
  <si>
    <t>Hospedaje</t>
  </si>
  <si>
    <t>Otros alquileres</t>
  </si>
  <si>
    <t>Comisiones y gastos</t>
  </si>
  <si>
    <t>Hilados, fibras y telas</t>
  </si>
  <si>
    <t>Productos de Cemento</t>
  </si>
  <si>
    <t>Piedra, arcilla y arena</t>
  </si>
  <si>
    <t>Útiles para actividades deportivas</t>
  </si>
  <si>
    <t>Jubilaciones</t>
  </si>
  <si>
    <t>Ayudas y donaciones ocasionales a hogares y personas</t>
  </si>
  <si>
    <t>Otros mobiliarios y equipos</t>
  </si>
  <si>
    <t>Aparatos deportivos</t>
  </si>
  <si>
    <t>Equipos e instrumentos de medición científica</t>
  </si>
  <si>
    <t>PRESUPUESTO DE GASTOS AÑO 2025</t>
  </si>
  <si>
    <t>PRESUPUESTO PARA EL AÑO 2025</t>
  </si>
  <si>
    <t>PRESUPUESTO REFORMULADO PARA EL AÑO 2025</t>
  </si>
  <si>
    <t>Otras transferencias corrientes a instituciones públicas financieras monetarias</t>
  </si>
  <si>
    <t>Incremento de inversiones financieras internas de largo plazo</t>
  </si>
  <si>
    <t>Concesión de préstamos internos de largo plazo con fines de liquidez (hipotecario)</t>
  </si>
  <si>
    <t>Año 2025</t>
  </si>
  <si>
    <t>DIVISION DE PRESUPUESTO</t>
  </si>
  <si>
    <t>PRESUPUESTO DE INGRESOS</t>
  </si>
  <si>
    <t xml:space="preserve"> AÑO 2025</t>
  </si>
  <si>
    <t>CLASIFICACION
INGRESOS</t>
  </si>
  <si>
    <t xml:space="preserve">DENOMINACIÓN </t>
  </si>
  <si>
    <t>CUOTAS ENTIDADES 
PARA EL AÑO 2025</t>
  </si>
  <si>
    <t>PRESUPUESTO PARA 
EL AÑO 2025</t>
  </si>
  <si>
    <t xml:space="preserve"> INGRESOS:</t>
  </si>
  <si>
    <t>Ventas de Servicios del Estado</t>
  </si>
  <si>
    <t>Bancos de Servicios Múltiples</t>
  </si>
  <si>
    <t>Asociaciones de Ahorros y  Préstamos</t>
  </si>
  <si>
    <t>Bancos de Ahorros y Créditos</t>
  </si>
  <si>
    <t>Corporaciones de Créditos</t>
  </si>
  <si>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>Agentes de Cambios y Remesas</t>
    </r>
  </si>
  <si>
    <t>Organismos del Estado Sujetos a Supervisión</t>
  </si>
  <si>
    <t xml:space="preserve">OTROS INGRESOS </t>
  </si>
  <si>
    <t>Intereses sobre Certificados Financieros</t>
  </si>
  <si>
    <t>Intereses sobre Balance Promedio en Cuenta Corriente</t>
  </si>
  <si>
    <t>Ingresos Diversos</t>
  </si>
  <si>
    <t>TOTALES</t>
  </si>
  <si>
    <r>
      <t xml:space="preserve">* </t>
    </r>
    <r>
      <rPr>
        <sz val="11"/>
        <rFont val="Calibri"/>
        <family val="2"/>
        <scheme val="minor"/>
      </rPr>
      <t>Por cambios en el método de registro contable, y según las Normas de Información Financiera (NIF), estamos registrando el 50% de las cuotas de Agentes de Cambio y Remesas, el otro 50% corresponde al Banco Central, el cual se consideraba como un gasto en años anteriores.</t>
    </r>
  </si>
  <si>
    <t>Cuotas</t>
  </si>
  <si>
    <t>Otros ingresos</t>
  </si>
  <si>
    <t>Otros ingresos diversos</t>
  </si>
  <si>
    <t>Venta de servicios de las instituciones públicas financieras</t>
  </si>
  <si>
    <t>151215</t>
  </si>
  <si>
    <t>161202</t>
  </si>
  <si>
    <t>164107</t>
  </si>
  <si>
    <t>164199</t>
  </si>
  <si>
    <t>211101</t>
  </si>
  <si>
    <t>211208</t>
  </si>
  <si>
    <t>211401</t>
  </si>
  <si>
    <t>211503</t>
  </si>
  <si>
    <t>211504</t>
  </si>
  <si>
    <t>211601</t>
  </si>
  <si>
    <t>212101</t>
  </si>
  <si>
    <t>212204</t>
  </si>
  <si>
    <t>212206</t>
  </si>
  <si>
    <t>213201</t>
  </si>
  <si>
    <t>214201</t>
  </si>
  <si>
    <t>214203</t>
  </si>
  <si>
    <t>214204</t>
  </si>
  <si>
    <t>215101</t>
  </si>
  <si>
    <t>215201</t>
  </si>
  <si>
    <t>215301</t>
  </si>
  <si>
    <t>221101</t>
  </si>
  <si>
    <t>221301</t>
  </si>
  <si>
    <t>221501</t>
  </si>
  <si>
    <t>221601</t>
  </si>
  <si>
    <t>221701</t>
  </si>
  <si>
    <t>221801</t>
  </si>
  <si>
    <t>222101</t>
  </si>
  <si>
    <t>222201</t>
  </si>
  <si>
    <t>223101</t>
  </si>
  <si>
    <t>223201</t>
  </si>
  <si>
    <t>224101</t>
  </si>
  <si>
    <t>224201</t>
  </si>
  <si>
    <t>224301</t>
  </si>
  <si>
    <t>224401</t>
  </si>
  <si>
    <t>225101</t>
  </si>
  <si>
    <t>225102</t>
  </si>
  <si>
    <t>225401</t>
  </si>
  <si>
    <t>225801</t>
  </si>
  <si>
    <t>226101</t>
  </si>
  <si>
    <t>226201</t>
  </si>
  <si>
    <t>226301</t>
  </si>
  <si>
    <t>226901</t>
  </si>
  <si>
    <t>227101</t>
  </si>
  <si>
    <t>227102</t>
  </si>
  <si>
    <t>227104</t>
  </si>
  <si>
    <t>227106</t>
  </si>
  <si>
    <t>227107</t>
  </si>
  <si>
    <t>227201</t>
  </si>
  <si>
    <t>227202</t>
  </si>
  <si>
    <t>227206</t>
  </si>
  <si>
    <t>227208</t>
  </si>
  <si>
    <t>228101</t>
  </si>
  <si>
    <t>228201</t>
  </si>
  <si>
    <t>228202</t>
  </si>
  <si>
    <t>228301</t>
  </si>
  <si>
    <t>228401</t>
  </si>
  <si>
    <t>228501</t>
  </si>
  <si>
    <t>228502</t>
  </si>
  <si>
    <t>228503</t>
  </si>
  <si>
    <t>228601</t>
  </si>
  <si>
    <t>228602</t>
  </si>
  <si>
    <t>228604</t>
  </si>
  <si>
    <t>228701</t>
  </si>
  <si>
    <t>228702</t>
  </si>
  <si>
    <t>228703</t>
  </si>
  <si>
    <t>228704</t>
  </si>
  <si>
    <t>228705</t>
  </si>
  <si>
    <t>228706</t>
  </si>
  <si>
    <t>228801</t>
  </si>
  <si>
    <t>229101</t>
  </si>
  <si>
    <t>229201</t>
  </si>
  <si>
    <t>229203</t>
  </si>
  <si>
    <t>231101</t>
  </si>
  <si>
    <t>231302</t>
  </si>
  <si>
    <t>231303</t>
  </si>
  <si>
    <t>231401</t>
  </si>
  <si>
    <t>232101</t>
  </si>
  <si>
    <t>232201</t>
  </si>
  <si>
    <t>232301</t>
  </si>
  <si>
    <t>232401</t>
  </si>
  <si>
    <t>233101</t>
  </si>
  <si>
    <t>233201</t>
  </si>
  <si>
    <t>233301</t>
  </si>
  <si>
    <t>233401</t>
  </si>
  <si>
    <t>233501</t>
  </si>
  <si>
    <t>233601</t>
  </si>
  <si>
    <t>234101</t>
  </si>
  <si>
    <t>235101</t>
  </si>
  <si>
    <t>235201</t>
  </si>
  <si>
    <t>235301</t>
  </si>
  <si>
    <t>235401</t>
  </si>
  <si>
    <t>235501</t>
  </si>
  <si>
    <t>236101</t>
  </si>
  <si>
    <t>236201</t>
  </si>
  <si>
    <t>236202</t>
  </si>
  <si>
    <t>236203</t>
  </si>
  <si>
    <t>236304</t>
  </si>
  <si>
    <t>236306</t>
  </si>
  <si>
    <t>236404</t>
  </si>
  <si>
    <t>236406</t>
  </si>
  <si>
    <t>237101</t>
  </si>
  <si>
    <t>237102</t>
  </si>
  <si>
    <t>237104</t>
  </si>
  <si>
    <t>237105</t>
  </si>
  <si>
    <t>237106</t>
  </si>
  <si>
    <t>237203</t>
  </si>
  <si>
    <t>237204</t>
  </si>
  <si>
    <t>237205</t>
  </si>
  <si>
    <t>237206</t>
  </si>
  <si>
    <t>237207</t>
  </si>
  <si>
    <t>237299</t>
  </si>
  <si>
    <t>239101</t>
  </si>
  <si>
    <t>239201</t>
  </si>
  <si>
    <t>239202</t>
  </si>
  <si>
    <t>239301</t>
  </si>
  <si>
    <t>239401</t>
  </si>
  <si>
    <t>239501</t>
  </si>
  <si>
    <t>239601</t>
  </si>
  <si>
    <t>239801</t>
  </si>
  <si>
    <t>239802</t>
  </si>
  <si>
    <t>239901</t>
  </si>
  <si>
    <t>239904</t>
  </si>
  <si>
    <t>239905</t>
  </si>
  <si>
    <t>241101</t>
  </si>
  <si>
    <t>241202</t>
  </si>
  <si>
    <t>241401</t>
  </si>
  <si>
    <t>241605</t>
  </si>
  <si>
    <t>242102</t>
  </si>
  <si>
    <t>242103</t>
  </si>
  <si>
    <t>242202</t>
  </si>
  <si>
    <t>245202</t>
  </si>
  <si>
    <t>247201</t>
  </si>
  <si>
    <t>261101</t>
  </si>
  <si>
    <t>261201</t>
  </si>
  <si>
    <t>261301</t>
  </si>
  <si>
    <t>261401</t>
  </si>
  <si>
    <t>261901</t>
  </si>
  <si>
    <t>262101</t>
  </si>
  <si>
    <t>262201</t>
  </si>
  <si>
    <t>262301</t>
  </si>
  <si>
    <t>262401</t>
  </si>
  <si>
    <t>263101</t>
  </si>
  <si>
    <t>263201</t>
  </si>
  <si>
    <t>264101</t>
  </si>
  <si>
    <t>264701</t>
  </si>
  <si>
    <t>264801</t>
  </si>
  <si>
    <t>265101</t>
  </si>
  <si>
    <t>265201</t>
  </si>
  <si>
    <t>265202</t>
  </si>
  <si>
    <t>265401</t>
  </si>
  <si>
    <t>265501</t>
  </si>
  <si>
    <t>265601</t>
  </si>
  <si>
    <t>265701</t>
  </si>
  <si>
    <t>266101</t>
  </si>
  <si>
    <t>266201</t>
  </si>
  <si>
    <t>268301</t>
  </si>
  <si>
    <t>268801</t>
  </si>
  <si>
    <t>245</t>
  </si>
  <si>
    <t>.</t>
  </si>
  <si>
    <t>242302</t>
  </si>
  <si>
    <t>271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</si>
  <si>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</si>
  <si>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</si>
  <si>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t>Gastos</t>
  </si>
  <si>
    <t>Reporte</t>
  </si>
  <si>
    <t>Check</t>
  </si>
  <si>
    <t>Ingresos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</si>
  <si>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</si>
  <si>
    <t>Subdirectora Financiera</t>
  </si>
  <si>
    <t>1.6.1 - RENTAS DE LA PROPIEDAD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</si>
  <si>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Se transfiere el presupuesto de Licencias Informáticas desde el auxiliar 2.6.8.3.01 Programas de Informática hacia el auxiliar 2.2.5.9.01 Licencias Informáticas bajo la Sub-Cuenta 2.2.5.9 Derechos de Uso agrupado bajo la Cuenta 2.2.5 Alquileres y Rentas,</t>
    </r>
    <r>
      <rPr>
        <sz val="11"/>
        <color theme="1"/>
        <rFont val="Calibri"/>
        <family val="2"/>
        <scheme val="minor"/>
      </rPr>
      <t xml:space="preserve"> según la Circular No. 04 de noviembre 2020 emitida por la Dirección General de Contabilidad Gubernamental (DIGECOG)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</si>
</sst>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15" fillId="0" borderId="0"/>
  </cellStyleXfs>
  <cellXfs count="458">
    <xf numFmtId="0" fontId="0" fillId="0" borderId="0" xfId="0"/>
    <xf numFmtId="164" fontId="3" fillId="0" borderId="1" xfId="0" applyNumberFormat="1" applyFont="1" applyBorder="1"/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5" fontId="3" fillId="0" borderId="1" xfId="0" applyNumberFormat="1" applyFont="1" applyBorder="1"/>
    <xf numFmtId="165" fontId="2" fillId="2" borderId="2" xfId="0" applyNumberFormat="1" applyFont="1" applyFill="1" applyBorder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1" applyNumberFormat="1" applyFont="1" applyFill="1"/>
    <xf numFmtId="165" fontId="2" fillId="4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" fontId="0" fillId="0" borderId="0" xfId="0" applyNumberFormat="1"/>
    <xf numFmtId="43" fontId="0" fillId="0" borderId="0" xfId="0" applyNumberFormat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0" fillId="0" borderId="0" xfId="0" applyAlignment="1">
      <alignment horizontal="center" wrapText="1"/>
    </xf>
    <xf numFmtId="4" fontId="3" fillId="0" borderId="0" xfId="0" applyNumberFormat="1" applyFont="1"/>
    <xf numFmtId="0" fontId="0" fillId="0" borderId="0" xfId="0" applyAlignment="1">
      <alignment horizontal="left" wrapText="1"/>
    </xf>
    <xf numFmtId="0" fontId="8" fillId="0" borderId="0" xfId="3"/>
    <xf numFmtId="49" fontId="8" fillId="0" borderId="0" xfId="4" applyNumberFormat="1" applyFont="1" applyAlignment="1">
      <alignment horizontal="center"/>
    </xf>
    <xf numFmtId="0" fontId="8" fillId="0" borderId="0" xfId="3" applyAlignment="1">
      <alignment wrapText="1"/>
    </xf>
    <xf numFmtId="3" fontId="9" fillId="0" borderId="0" xfId="3" applyNumberFormat="1" applyFont="1" applyAlignment="1">
      <alignment horizontal="center"/>
    </xf>
    <xf numFmtId="49" fontId="9" fillId="0" borderId="0" xfId="4" applyNumberFormat="1" applyFont="1" applyAlignment="1">
      <alignment horizontal="center"/>
    </xf>
    <xf numFmtId="3" fontId="9" fillId="0" borderId="0" xfId="3" applyNumberFormat="1" applyFont="1" applyAlignment="1">
      <alignment horizontal="center" wrapText="1"/>
    </xf>
    <xf numFmtId="0" fontId="8" fillId="0" borderId="6" xfId="3" applyBorder="1"/>
    <xf numFmtId="0" fontId="8" fillId="0" borderId="7" xfId="3" applyBorder="1"/>
    <xf numFmtId="49" fontId="9" fillId="0" borderId="7" xfId="4" applyNumberFormat="1" applyFont="1" applyBorder="1" applyAlignment="1">
      <alignment horizontal="center"/>
    </xf>
    <xf numFmtId="3" fontId="9" fillId="0" borderId="7" xfId="3" applyNumberFormat="1" applyFont="1" applyBorder="1" applyAlignment="1">
      <alignment horizontal="center" wrapText="1"/>
    </xf>
    <xf numFmtId="3" fontId="9" fillId="0" borderId="7" xfId="3" applyNumberFormat="1" applyFont="1" applyBorder="1" applyAlignment="1">
      <alignment horizontal="center"/>
    </xf>
    <xf numFmtId="3" fontId="10" fillId="0" borderId="8" xfId="3" applyNumberFormat="1" applyFont="1" applyBorder="1" applyAlignment="1">
      <alignment horizontal="center"/>
    </xf>
    <xf numFmtId="0" fontId="8" fillId="0" borderId="9" xfId="3" applyBorder="1"/>
    <xf numFmtId="0" fontId="11" fillId="0" borderId="10" xfId="3" applyFont="1" applyBorder="1" applyAlignment="1">
      <alignment horizontal="center"/>
    </xf>
    <xf numFmtId="0" fontId="11" fillId="0" borderId="0" xfId="3" applyFont="1" applyAlignment="1">
      <alignment horizontal="center"/>
    </xf>
    <xf numFmtId="49" fontId="9" fillId="0" borderId="0" xfId="4" applyNumberFormat="1" applyFont="1" applyBorder="1" applyAlignment="1">
      <alignment horizontal="center"/>
    </xf>
    <xf numFmtId="0" fontId="11" fillId="0" borderId="0" xfId="3" applyFont="1" applyAlignment="1">
      <alignment horizontal="center" wrapText="1"/>
    </xf>
    <xf numFmtId="0" fontId="11" fillId="0" borderId="11" xfId="3" applyFont="1" applyBorder="1"/>
    <xf numFmtId="0" fontId="11" fillId="0" borderId="0" xfId="3" applyFont="1"/>
    <xf numFmtId="0" fontId="11" fillId="0" borderId="9" xfId="3" applyFont="1" applyBorder="1"/>
    <xf numFmtId="3" fontId="9" fillId="0" borderId="11" xfId="3" applyNumberFormat="1" applyFont="1" applyBorder="1" applyAlignment="1">
      <alignment horizontal="center"/>
    </xf>
    <xf numFmtId="0" fontId="10" fillId="0" borderId="6" xfId="3" applyFont="1" applyBorder="1" applyAlignment="1">
      <alignment horizontal="center" vertical="center"/>
    </xf>
    <xf numFmtId="0" fontId="8" fillId="0" borderId="17" xfId="3" applyBorder="1"/>
    <xf numFmtId="0" fontId="8" fillId="0" borderId="18" xfId="3" applyBorder="1"/>
    <xf numFmtId="49" fontId="12" fillId="0" borderId="19" xfId="4" applyNumberFormat="1" applyFont="1" applyFill="1" applyBorder="1" applyAlignment="1">
      <alignment horizontal="center"/>
    </xf>
    <xf numFmtId="3" fontId="10" fillId="0" borderId="20" xfId="3" applyNumberFormat="1" applyFont="1" applyBorder="1" applyAlignment="1">
      <alignment horizontal="center" wrapText="1"/>
    </xf>
    <xf numFmtId="3" fontId="12" fillId="0" borderId="20" xfId="3" applyNumberFormat="1" applyFont="1" applyBorder="1" applyAlignment="1">
      <alignment horizontal="center"/>
    </xf>
    <xf numFmtId="0" fontId="8" fillId="0" borderId="0" xfId="3" applyAlignment="1">
      <alignment vertical="center"/>
    </xf>
    <xf numFmtId="3" fontId="9" fillId="0" borderId="12" xfId="3" applyNumberFormat="1" applyFont="1" applyBorder="1" applyAlignment="1">
      <alignment vertical="center" wrapText="1"/>
    </xf>
    <xf numFmtId="3" fontId="10" fillId="0" borderId="12" xfId="3" applyNumberFormat="1" applyFont="1" applyBorder="1" applyAlignment="1">
      <alignment vertical="center"/>
    </xf>
    <xf numFmtId="0" fontId="13" fillId="0" borderId="12" xfId="3" applyFont="1" applyBorder="1" applyAlignment="1">
      <alignment vertical="center"/>
    </xf>
    <xf numFmtId="0" fontId="11" fillId="0" borderId="6" xfId="3" applyFont="1" applyBorder="1" applyAlignment="1">
      <alignment vertical="center"/>
    </xf>
    <xf numFmtId="0" fontId="11" fillId="0" borderId="21" xfId="3" applyFont="1" applyBorder="1" applyAlignment="1">
      <alignment vertical="center"/>
    </xf>
    <xf numFmtId="0" fontId="8" fillId="0" borderId="22" xfId="3" applyBorder="1" applyAlignment="1">
      <alignment vertical="center"/>
    </xf>
    <xf numFmtId="0" fontId="8" fillId="0" borderId="7" xfId="3" applyBorder="1" applyAlignment="1">
      <alignment vertical="center"/>
    </xf>
    <xf numFmtId="0" fontId="8" fillId="0" borderId="21" xfId="3" applyBorder="1" applyAlignment="1">
      <alignment vertical="center"/>
    </xf>
    <xf numFmtId="0" fontId="8" fillId="0" borderId="23" xfId="3" applyBorder="1" applyAlignment="1">
      <alignment vertical="center"/>
    </xf>
    <xf numFmtId="3" fontId="11" fillId="0" borderId="23" xfId="3" applyNumberFormat="1" applyFont="1" applyBorder="1" applyAlignment="1">
      <alignment vertical="center" wrapText="1"/>
    </xf>
    <xf numFmtId="3" fontId="11" fillId="0" borderId="23" xfId="3" applyNumberFormat="1" applyFont="1" applyBorder="1" applyAlignment="1">
      <alignment vertical="center"/>
    </xf>
    <xf numFmtId="3" fontId="8" fillId="0" borderId="24" xfId="3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11" fillId="0" borderId="9" xfId="3" applyFont="1" applyBorder="1" applyAlignment="1">
      <alignment vertical="center"/>
    </xf>
    <xf numFmtId="0" fontId="11" fillId="0" borderId="25" xfId="3" applyFont="1" applyBorder="1" applyAlignment="1">
      <alignment vertical="center"/>
    </xf>
    <xf numFmtId="0" fontId="8" fillId="0" borderId="26" xfId="3" applyBorder="1" applyAlignment="1">
      <alignment horizontal="center" vertical="center"/>
    </xf>
    <xf numFmtId="0" fontId="8" fillId="0" borderId="0" xfId="3" applyAlignment="1">
      <alignment horizontal="center" vertical="center"/>
    </xf>
    <xf numFmtId="0" fontId="8" fillId="0" borderId="25" xfId="3" applyBorder="1" applyAlignment="1">
      <alignment horizontal="center" vertical="center"/>
    </xf>
    <xf numFmtId="3" fontId="8" fillId="0" borderId="27" xfId="3" applyNumberFormat="1" applyBorder="1" applyAlignment="1">
      <alignment horizontal="center" vertical="center"/>
    </xf>
    <xf numFmtId="3" fontId="8" fillId="0" borderId="25" xfId="3" applyNumberFormat="1" applyBorder="1" applyAlignment="1">
      <alignment horizontal="center" vertical="center"/>
    </xf>
    <xf numFmtId="3" fontId="8" fillId="0" borderId="27" xfId="3" applyNumberFormat="1" applyBorder="1" applyAlignment="1">
      <alignment vertical="center" wrapText="1"/>
    </xf>
    <xf numFmtId="3" fontId="8" fillId="0" borderId="27" xfId="3" applyNumberFormat="1" applyBorder="1" applyAlignment="1">
      <alignment horizontal="left" vertical="center"/>
    </xf>
    <xf numFmtId="3" fontId="8" fillId="0" borderId="11" xfId="3" applyNumberFormat="1" applyBorder="1" applyAlignment="1">
      <alignment horizontal="right" vertical="center"/>
    </xf>
    <xf numFmtId="3" fontId="8" fillId="0" borderId="0" xfId="3" applyNumberFormat="1" applyAlignment="1">
      <alignment vertical="center"/>
    </xf>
    <xf numFmtId="3" fontId="8" fillId="0" borderId="27" xfId="3" applyNumberFormat="1" applyBorder="1" applyAlignment="1">
      <alignment vertical="center"/>
    </xf>
    <xf numFmtId="3" fontId="8" fillId="5" borderId="0" xfId="3" applyNumberFormat="1" applyFill="1" applyAlignment="1">
      <alignment vertical="center"/>
    </xf>
    <xf numFmtId="0" fontId="11" fillId="0" borderId="13" xfId="3" applyFont="1" applyBorder="1" applyAlignment="1">
      <alignment vertical="center"/>
    </xf>
    <xf numFmtId="0" fontId="11" fillId="0" borderId="28" xfId="3" applyFont="1" applyBorder="1" applyAlignment="1">
      <alignment vertical="center"/>
    </xf>
    <xf numFmtId="0" fontId="8" fillId="0" borderId="29" xfId="3" applyBorder="1" applyAlignment="1">
      <alignment vertical="center"/>
    </xf>
    <xf numFmtId="0" fontId="8" fillId="0" borderId="14" xfId="3" applyBorder="1" applyAlignment="1">
      <alignment vertical="center"/>
    </xf>
    <xf numFmtId="0" fontId="8" fillId="0" borderId="28" xfId="3" applyBorder="1" applyAlignment="1">
      <alignment vertical="center"/>
    </xf>
    <xf numFmtId="0" fontId="8" fillId="0" borderId="30" xfId="3" applyBorder="1" applyAlignment="1">
      <alignment vertical="center"/>
    </xf>
    <xf numFmtId="3" fontId="8" fillId="0" borderId="30" xfId="3" applyNumberFormat="1" applyBorder="1" applyAlignment="1">
      <alignment vertical="center" wrapText="1"/>
    </xf>
    <xf numFmtId="3" fontId="8" fillId="0" borderId="30" xfId="3" applyNumberFormat="1" applyBorder="1" applyAlignment="1">
      <alignment vertical="center"/>
    </xf>
    <xf numFmtId="0" fontId="8" fillId="0" borderId="15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18" xfId="3" applyBorder="1" applyAlignment="1">
      <alignment vertical="center"/>
    </xf>
    <xf numFmtId="49" fontId="11" fillId="0" borderId="18" xfId="4" applyNumberFormat="1" applyFont="1" applyFill="1" applyBorder="1" applyAlignment="1">
      <alignment horizontal="center" vertical="center"/>
    </xf>
    <xf numFmtId="3" fontId="11" fillId="0" borderId="18" xfId="3" applyNumberFormat="1" applyFont="1" applyBorder="1" applyAlignment="1">
      <alignment vertical="center" wrapText="1"/>
    </xf>
    <xf numFmtId="3" fontId="8" fillId="0" borderId="18" xfId="3" applyNumberFormat="1" applyBorder="1" applyAlignment="1">
      <alignment vertical="center"/>
    </xf>
    <xf numFmtId="3" fontId="11" fillId="0" borderId="19" xfId="3" applyNumberFormat="1" applyFont="1" applyBorder="1" applyAlignment="1">
      <alignment vertical="center"/>
    </xf>
    <xf numFmtId="43" fontId="8" fillId="0" borderId="0" xfId="1" applyFont="1" applyAlignment="1">
      <alignment vertical="center"/>
    </xf>
    <xf numFmtId="49" fontId="11" fillId="0" borderId="25" xfId="4" applyNumberFormat="1" applyFont="1" applyBorder="1" applyAlignment="1">
      <alignment horizontal="center" vertical="center"/>
    </xf>
    <xf numFmtId="3" fontId="11" fillId="0" borderId="27" xfId="3" applyNumberFormat="1" applyFont="1" applyBorder="1" applyAlignment="1">
      <alignment vertical="center" wrapText="1"/>
    </xf>
    <xf numFmtId="3" fontId="11" fillId="0" borderId="27" xfId="3" applyNumberFormat="1" applyFont="1" applyBorder="1" applyAlignment="1">
      <alignment vertical="center"/>
    </xf>
    <xf numFmtId="3" fontId="11" fillId="0" borderId="11" xfId="3" applyNumberFormat="1" applyFont="1" applyBorder="1" applyAlignment="1">
      <alignment horizontal="center" vertical="center"/>
    </xf>
    <xf numFmtId="3" fontId="8" fillId="0" borderId="27" xfId="3" applyNumberFormat="1" applyBorder="1" applyAlignment="1">
      <alignment horizontal="left" vertical="center" wrapText="1"/>
    </xf>
    <xf numFmtId="3" fontId="8" fillId="3" borderId="27" xfId="3" applyNumberFormat="1" applyFill="1" applyBorder="1" applyAlignment="1">
      <alignment vertical="center" wrapText="1"/>
    </xf>
    <xf numFmtId="49" fontId="8" fillId="0" borderId="25" xfId="4" applyNumberFormat="1" applyFont="1" applyBorder="1" applyAlignment="1">
      <alignment horizontal="center" vertical="center"/>
    </xf>
    <xf numFmtId="0" fontId="8" fillId="0" borderId="11" xfId="3" applyBorder="1" applyAlignment="1">
      <alignment vertical="center"/>
    </xf>
    <xf numFmtId="4" fontId="8" fillId="0" borderId="0" xfId="3" applyNumberFormat="1" applyAlignment="1">
      <alignment vertical="center"/>
    </xf>
    <xf numFmtId="0" fontId="8" fillId="0" borderId="27" xfId="3" applyBorder="1" applyAlignment="1">
      <alignment vertical="center"/>
    </xf>
    <xf numFmtId="3" fontId="11" fillId="0" borderId="25" xfId="3" applyNumberFormat="1" applyFont="1" applyBorder="1" applyAlignment="1">
      <alignment vertical="center" wrapText="1"/>
    </xf>
    <xf numFmtId="49" fontId="8" fillId="0" borderId="28" xfId="4" applyNumberFormat="1" applyFont="1" applyBorder="1" applyAlignment="1">
      <alignment horizontal="center" vertical="center"/>
    </xf>
    <xf numFmtId="3" fontId="8" fillId="0" borderId="28" xfId="3" applyNumberFormat="1" applyBorder="1" applyAlignment="1">
      <alignment vertical="center" wrapText="1"/>
    </xf>
    <xf numFmtId="4" fontId="8" fillId="0" borderId="15" xfId="3" applyNumberFormat="1" applyBorder="1" applyAlignment="1">
      <alignment vertical="center"/>
    </xf>
    <xf numFmtId="166" fontId="8" fillId="0" borderId="0" xfId="2" applyNumberFormat="1" applyFont="1" applyAlignment="1">
      <alignment vertical="center"/>
    </xf>
    <xf numFmtId="3" fontId="8" fillId="0" borderId="25" xfId="3" applyNumberFormat="1" applyBorder="1" applyAlignment="1">
      <alignment horizontal="left" vertical="center" wrapText="1"/>
    </xf>
    <xf numFmtId="3" fontId="8" fillId="0" borderId="11" xfId="3" applyNumberFormat="1" applyBorder="1" applyAlignment="1">
      <alignment vertical="center"/>
    </xf>
    <xf numFmtId="49" fontId="8" fillId="0" borderId="25" xfId="4" applyNumberFormat="1" applyFont="1" applyFill="1" applyBorder="1" applyAlignment="1">
      <alignment horizontal="center" vertical="center"/>
    </xf>
    <xf numFmtId="3" fontId="11" fillId="0" borderId="31" xfId="3" applyNumberFormat="1" applyFont="1" applyBorder="1" applyAlignment="1">
      <alignment vertical="center" wrapText="1"/>
    </xf>
    <xf numFmtId="0" fontId="11" fillId="0" borderId="32" xfId="3" applyFont="1" applyBorder="1" applyAlignment="1">
      <alignment vertical="center"/>
    </xf>
    <xf numFmtId="0" fontId="11" fillId="0" borderId="33" xfId="3" applyFont="1" applyBorder="1" applyAlignment="1">
      <alignment vertical="center"/>
    </xf>
    <xf numFmtId="0" fontId="8" fillId="0" borderId="34" xfId="3" applyBorder="1" applyAlignment="1">
      <alignment vertical="center"/>
    </xf>
    <xf numFmtId="0" fontId="8" fillId="0" borderId="35" xfId="3" applyBorder="1" applyAlignment="1">
      <alignment vertical="center"/>
    </xf>
    <xf numFmtId="0" fontId="8" fillId="0" borderId="33" xfId="3" applyBorder="1" applyAlignment="1">
      <alignment vertical="center"/>
    </xf>
    <xf numFmtId="0" fontId="8" fillId="0" borderId="36" xfId="3" applyBorder="1" applyAlignment="1">
      <alignment vertical="center"/>
    </xf>
    <xf numFmtId="49" fontId="8" fillId="0" borderId="33" xfId="4" applyNumberFormat="1" applyFont="1" applyBorder="1" applyAlignment="1">
      <alignment horizontal="center" vertical="center"/>
    </xf>
    <xf numFmtId="3" fontId="8" fillId="0" borderId="36" xfId="3" applyNumberFormat="1" applyBorder="1" applyAlignment="1">
      <alignment vertical="center" wrapText="1"/>
    </xf>
    <xf numFmtId="3" fontId="8" fillId="0" borderId="36" xfId="3" applyNumberFormat="1" applyBorder="1" applyAlignment="1">
      <alignment vertical="center"/>
    </xf>
    <xf numFmtId="0" fontId="8" fillId="0" borderId="37" xfId="3" applyBorder="1" applyAlignment="1">
      <alignment vertical="center"/>
    </xf>
    <xf numFmtId="0" fontId="8" fillId="0" borderId="38" xfId="3" applyBorder="1" applyAlignment="1">
      <alignment vertical="center"/>
    </xf>
    <xf numFmtId="49" fontId="11" fillId="0" borderId="38" xfId="4" applyNumberFormat="1" applyFont="1" applyFill="1" applyBorder="1" applyAlignment="1">
      <alignment horizontal="center" vertical="center"/>
    </xf>
    <xf numFmtId="3" fontId="11" fillId="0" borderId="38" xfId="3" applyNumberFormat="1" applyFont="1" applyBorder="1" applyAlignment="1">
      <alignment vertical="center" wrapText="1"/>
    </xf>
    <xf numFmtId="3" fontId="8" fillId="0" borderId="38" xfId="3" applyNumberFormat="1" applyBorder="1" applyAlignment="1">
      <alignment vertical="center"/>
    </xf>
    <xf numFmtId="3" fontId="11" fillId="0" borderId="39" xfId="3" applyNumberFormat="1" applyFont="1" applyBorder="1" applyAlignment="1">
      <alignment vertical="center"/>
    </xf>
    <xf numFmtId="49" fontId="11" fillId="0" borderId="14" xfId="4" applyNumberFormat="1" applyFont="1" applyFill="1" applyBorder="1" applyAlignment="1">
      <alignment horizontal="center" vertical="center"/>
    </xf>
    <xf numFmtId="3" fontId="11" fillId="0" borderId="14" xfId="3" applyNumberFormat="1" applyFont="1" applyBorder="1" applyAlignment="1">
      <alignment vertical="center" wrapText="1"/>
    </xf>
    <xf numFmtId="3" fontId="8" fillId="0" borderId="14" xfId="3" applyNumberFormat="1" applyBorder="1" applyAlignment="1">
      <alignment vertical="center"/>
    </xf>
    <xf numFmtId="3" fontId="11" fillId="0" borderId="14" xfId="3" applyNumberFormat="1" applyFont="1" applyBorder="1" applyAlignment="1">
      <alignment vertical="center"/>
    </xf>
    <xf numFmtId="0" fontId="11" fillId="0" borderId="6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7" xfId="3" applyBorder="1" applyAlignment="1">
      <alignment horizontal="center" vertical="center"/>
    </xf>
    <xf numFmtId="0" fontId="8" fillId="0" borderId="21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28" xfId="3" applyFont="1" applyBorder="1" applyAlignment="1">
      <alignment horizontal="center" vertical="center"/>
    </xf>
    <xf numFmtId="0" fontId="8" fillId="0" borderId="29" xfId="3" applyBorder="1" applyAlignment="1">
      <alignment horizontal="center" vertical="center"/>
    </xf>
    <xf numFmtId="0" fontId="8" fillId="0" borderId="14" xfId="3" applyBorder="1" applyAlignment="1">
      <alignment horizontal="center" vertical="center"/>
    </xf>
    <xf numFmtId="0" fontId="8" fillId="0" borderId="28" xfId="3" applyBorder="1" applyAlignment="1">
      <alignment horizontal="center" vertical="center"/>
    </xf>
    <xf numFmtId="0" fontId="8" fillId="0" borderId="30" xfId="3" applyBorder="1" applyAlignment="1">
      <alignment horizontal="center" vertical="center"/>
    </xf>
    <xf numFmtId="0" fontId="8" fillId="0" borderId="17" xfId="3" applyBorder="1" applyAlignment="1">
      <alignment horizontal="center" vertical="center"/>
    </xf>
    <xf numFmtId="0" fontId="8" fillId="0" borderId="18" xfId="3" applyBorder="1" applyAlignment="1">
      <alignment horizontal="center" vertical="center"/>
    </xf>
    <xf numFmtId="49" fontId="8" fillId="0" borderId="18" xfId="4" applyNumberFormat="1" applyFont="1" applyBorder="1" applyAlignment="1">
      <alignment horizontal="center" vertical="center"/>
    </xf>
    <xf numFmtId="0" fontId="8" fillId="0" borderId="23" xfId="3" applyBorder="1" applyAlignment="1">
      <alignment horizontal="center" vertical="center"/>
    </xf>
    <xf numFmtId="49" fontId="8" fillId="0" borderId="25" xfId="3" applyNumberFormat="1" applyBorder="1" applyAlignment="1">
      <alignment horizontal="center" vertical="center"/>
    </xf>
    <xf numFmtId="49" fontId="11" fillId="0" borderId="0" xfId="4" applyNumberFormat="1" applyFont="1" applyFill="1" applyBorder="1" applyAlignment="1">
      <alignment horizontal="center" vertical="center"/>
    </xf>
    <xf numFmtId="3" fontId="11" fillId="0" borderId="0" xfId="3" applyNumberFormat="1" applyFont="1" applyAlignment="1">
      <alignment vertical="center" wrapText="1"/>
    </xf>
    <xf numFmtId="3" fontId="11" fillId="0" borderId="0" xfId="3" applyNumberFormat="1" applyFont="1" applyAlignment="1">
      <alignment vertical="center"/>
    </xf>
    <xf numFmtId="0" fontId="8" fillId="0" borderId="6" xfId="3" applyBorder="1" applyAlignment="1">
      <alignment vertical="center"/>
    </xf>
    <xf numFmtId="49" fontId="8" fillId="0" borderId="7" xfId="4" applyNumberFormat="1" applyFont="1" applyBorder="1" applyAlignment="1">
      <alignment horizontal="center" vertical="center"/>
    </xf>
    <xf numFmtId="3" fontId="11" fillId="0" borderId="7" xfId="3" applyNumberFormat="1" applyFont="1" applyBorder="1" applyAlignment="1">
      <alignment horizontal="right" vertical="center" wrapText="1"/>
    </xf>
    <xf numFmtId="3" fontId="11" fillId="0" borderId="8" xfId="3" applyNumberFormat="1" applyFont="1" applyBorder="1" applyAlignment="1">
      <alignment vertical="center"/>
    </xf>
    <xf numFmtId="0" fontId="8" fillId="0" borderId="13" xfId="3" applyBorder="1" applyAlignment="1">
      <alignment vertical="center"/>
    </xf>
    <xf numFmtId="49" fontId="8" fillId="0" borderId="14" xfId="4" applyNumberFormat="1" applyFont="1" applyBorder="1" applyAlignment="1">
      <alignment horizontal="center" vertical="center"/>
    </xf>
    <xf numFmtId="3" fontId="11" fillId="0" borderId="14" xfId="3" applyNumberFormat="1" applyFont="1" applyBorder="1" applyAlignment="1">
      <alignment horizontal="right" vertical="center" wrapText="1"/>
    </xf>
    <xf numFmtId="3" fontId="11" fillId="0" borderId="30" xfId="3" applyNumberFormat="1" applyFont="1" applyBorder="1" applyAlignment="1">
      <alignment vertical="center"/>
    </xf>
    <xf numFmtId="3" fontId="11" fillId="0" borderId="15" xfId="3" applyNumberFormat="1" applyFont="1" applyBorder="1" applyAlignment="1">
      <alignment vertical="center"/>
    </xf>
    <xf numFmtId="49" fontId="8" fillId="0" borderId="0" xfId="4" applyNumberFormat="1" applyFont="1" applyBorder="1" applyAlignment="1">
      <alignment horizontal="center" vertical="center"/>
    </xf>
    <xf numFmtId="3" fontId="11" fillId="0" borderId="0" xfId="3" applyNumberFormat="1" applyFont="1" applyAlignment="1">
      <alignment horizontal="right" vertical="center" wrapText="1"/>
    </xf>
    <xf numFmtId="3" fontId="8" fillId="0" borderId="0" xfId="3" applyNumberFormat="1" applyAlignment="1">
      <alignment vertical="center" wrapText="1"/>
    </xf>
    <xf numFmtId="49" fontId="13" fillId="0" borderId="0" xfId="4" applyNumberFormat="1" applyFont="1" applyAlignment="1">
      <alignment horizontal="center" vertical="center"/>
    </xf>
    <xf numFmtId="0" fontId="13" fillId="0" borderId="0" xfId="3" applyFont="1" applyAlignment="1">
      <alignment vertical="center" wrapText="1"/>
    </xf>
    <xf numFmtId="0" fontId="13" fillId="0" borderId="0" xfId="3" applyFont="1" applyAlignment="1">
      <alignment vertical="center"/>
    </xf>
    <xf numFmtId="43" fontId="13" fillId="0" borderId="0" xfId="3" applyNumberFormat="1" applyFont="1" applyAlignment="1">
      <alignment vertical="center"/>
    </xf>
    <xf numFmtId="3" fontId="11" fillId="0" borderId="18" xfId="3" applyNumberFormat="1" applyFont="1" applyBorder="1" applyAlignment="1">
      <alignment horizontal="right" vertical="center" wrapText="1"/>
    </xf>
    <xf numFmtId="3" fontId="11" fillId="0" borderId="18" xfId="3" applyNumberFormat="1" applyFont="1" applyBorder="1" applyAlignment="1">
      <alignment vertical="center"/>
    </xf>
    <xf numFmtId="0" fontId="9" fillId="0" borderId="0" xfId="3" applyFont="1" applyAlignment="1">
      <alignment vertical="center" wrapText="1"/>
    </xf>
    <xf numFmtId="0" fontId="9" fillId="0" borderId="0" xfId="3" applyFont="1" applyAlignment="1">
      <alignment vertical="center"/>
    </xf>
    <xf numFmtId="3" fontId="13" fillId="0" borderId="0" xfId="3" applyNumberFormat="1" applyFont="1" applyAlignment="1">
      <alignment vertical="center"/>
    </xf>
    <xf numFmtId="0" fontId="8" fillId="0" borderId="0" xfId="3" applyAlignment="1">
      <alignment vertical="center" wrapText="1"/>
    </xf>
    <xf numFmtId="49" fontId="8" fillId="0" borderId="0" xfId="4" applyNumberFormat="1" applyFont="1" applyAlignment="1">
      <alignment horizontal="center" vertical="center"/>
    </xf>
    <xf numFmtId="43" fontId="0" fillId="0" borderId="0" xfId="1" applyFont="1"/>
    <xf numFmtId="165" fontId="0" fillId="0" borderId="0" xfId="1" applyNumberFormat="1" applyFont="1" applyAlignment="1">
      <alignment horizontal="center"/>
    </xf>
    <xf numFmtId="43" fontId="3" fillId="0" borderId="0" xfId="1" applyFont="1"/>
    <xf numFmtId="0" fontId="3" fillId="6" borderId="0" xfId="0" applyFont="1" applyFill="1"/>
    <xf numFmtId="43" fontId="14" fillId="0" borderId="0" xfId="1" applyFont="1"/>
    <xf numFmtId="0" fontId="10" fillId="0" borderId="40" xfId="3" applyFont="1" applyBorder="1" applyAlignment="1">
      <alignment horizontal="center" vertical="center"/>
    </xf>
    <xf numFmtId="0" fontId="10" fillId="0" borderId="41" xfId="3" applyFont="1" applyBorder="1" applyAlignment="1">
      <alignment horizontal="center" vertical="center"/>
    </xf>
    <xf numFmtId="0" fontId="8" fillId="0" borderId="25" xfId="3" applyBorder="1" applyAlignment="1">
      <alignment vertical="center"/>
    </xf>
    <xf numFmtId="165" fontId="8" fillId="0" borderId="0" xfId="1" applyNumberFormat="1" applyFont="1" applyAlignment="1">
      <alignment vertical="center"/>
    </xf>
    <xf numFmtId="43" fontId="8" fillId="0" borderId="0" xfId="3" applyNumberFormat="1" applyAlignment="1">
      <alignment vertical="center"/>
    </xf>
    <xf numFmtId="164" fontId="8" fillId="0" borderId="0" xfId="1" applyNumberFormat="1" applyFont="1" applyAlignment="1">
      <alignment vertical="center"/>
    </xf>
    <xf numFmtId="0" fontId="11" fillId="0" borderId="9" xfId="3" applyFont="1" applyBorder="1" applyAlignment="1">
      <alignment horizontal="right" vertical="center"/>
    </xf>
    <xf numFmtId="0" fontId="14" fillId="0" borderId="0" xfId="3" applyFont="1"/>
    <xf numFmtId="49" fontId="14" fillId="0" borderId="0" xfId="4" applyNumberFormat="1" applyFont="1" applyAlignment="1">
      <alignment horizontal="center"/>
    </xf>
    <xf numFmtId="0" fontId="14" fillId="0" borderId="0" xfId="3" applyFont="1" applyAlignment="1">
      <alignment wrapText="1"/>
    </xf>
    <xf numFmtId="3" fontId="7" fillId="0" borderId="0" xfId="3" applyNumberFormat="1" applyFont="1" applyAlignment="1">
      <alignment horizontal="center"/>
    </xf>
    <xf numFmtId="49" fontId="7" fillId="0" borderId="0" xfId="4" applyNumberFormat="1" applyFont="1" applyAlignment="1">
      <alignment horizontal="center"/>
    </xf>
    <xf numFmtId="3" fontId="7" fillId="0" borderId="0" xfId="3" applyNumberFormat="1" applyFont="1" applyAlignment="1">
      <alignment horizontal="center" wrapText="1"/>
    </xf>
    <xf numFmtId="0" fontId="14" fillId="0" borderId="6" xfId="3" applyFont="1" applyBorder="1"/>
    <xf numFmtId="0" fontId="14" fillId="0" borderId="7" xfId="3" applyFont="1" applyBorder="1"/>
    <xf numFmtId="49" fontId="7" fillId="0" borderId="7" xfId="4" applyNumberFormat="1" applyFont="1" applyBorder="1" applyAlignment="1">
      <alignment horizontal="center"/>
    </xf>
    <xf numFmtId="3" fontId="7" fillId="0" borderId="7" xfId="3" applyNumberFormat="1" applyFont="1" applyBorder="1" applyAlignment="1">
      <alignment horizontal="center" wrapText="1"/>
    </xf>
    <xf numFmtId="3" fontId="7" fillId="0" borderId="7" xfId="3" applyNumberFormat="1" applyFont="1" applyBorder="1" applyAlignment="1">
      <alignment horizontal="center"/>
    </xf>
    <xf numFmtId="3" fontId="7" fillId="0" borderId="8" xfId="3" applyNumberFormat="1" applyFont="1" applyBorder="1" applyAlignment="1">
      <alignment horizontal="center"/>
    </xf>
    <xf numFmtId="0" fontId="14" fillId="0" borderId="9" xfId="3" applyFont="1" applyBorder="1"/>
    <xf numFmtId="0" fontId="7" fillId="0" borderId="10" xfId="3" applyFont="1" applyBorder="1" applyAlignment="1">
      <alignment horizontal="center"/>
    </xf>
    <xf numFmtId="0" fontId="7" fillId="0" borderId="0" xfId="3" applyFont="1" applyAlignment="1">
      <alignment horizontal="center"/>
    </xf>
    <xf numFmtId="49" fontId="7" fillId="0" borderId="0" xfId="4" applyNumberFormat="1" applyFont="1" applyBorder="1" applyAlignment="1">
      <alignment horizontal="center"/>
    </xf>
    <xf numFmtId="0" fontId="7" fillId="0" borderId="0" xfId="3" applyFont="1" applyAlignment="1">
      <alignment horizontal="center" wrapText="1"/>
    </xf>
    <xf numFmtId="0" fontId="7" fillId="0" borderId="11" xfId="3" applyFont="1" applyBorder="1"/>
    <xf numFmtId="0" fontId="7" fillId="0" borderId="0" xfId="3" applyFont="1"/>
    <xf numFmtId="0" fontId="7" fillId="0" borderId="9" xfId="3" applyFont="1" applyBorder="1"/>
    <xf numFmtId="3" fontId="7" fillId="0" borderId="11" xfId="3" applyNumberFormat="1" applyFont="1" applyBorder="1" applyAlignment="1">
      <alignment horizontal="center"/>
    </xf>
    <xf numFmtId="0" fontId="14" fillId="0" borderId="17" xfId="3" applyFont="1" applyBorder="1"/>
    <xf numFmtId="0" fontId="14" fillId="0" borderId="18" xfId="3" applyFont="1" applyBorder="1"/>
    <xf numFmtId="49" fontId="7" fillId="0" borderId="19" xfId="4" applyNumberFormat="1" applyFont="1" applyFill="1" applyBorder="1" applyAlignment="1">
      <alignment horizontal="center"/>
    </xf>
    <xf numFmtId="3" fontId="7" fillId="0" borderId="20" xfId="3" applyNumberFormat="1" applyFont="1" applyBorder="1" applyAlignment="1">
      <alignment horizontal="center" wrapText="1"/>
    </xf>
    <xf numFmtId="3" fontId="7" fillId="0" borderId="20" xfId="3" applyNumberFormat="1" applyFont="1" applyBorder="1" applyAlignment="1">
      <alignment horizontal="center"/>
    </xf>
    <xf numFmtId="0" fontId="14" fillId="0" borderId="0" xfId="3" applyFont="1" applyAlignment="1">
      <alignment vertical="center"/>
    </xf>
    <xf numFmtId="0" fontId="7" fillId="0" borderId="17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3" fontId="7" fillId="0" borderId="12" xfId="3" applyNumberFormat="1" applyFont="1" applyBorder="1" applyAlignment="1">
      <alignment vertical="center" wrapText="1"/>
    </xf>
    <xf numFmtId="3" fontId="7" fillId="0" borderId="12" xfId="3" applyNumberFormat="1" applyFont="1" applyBorder="1" applyAlignment="1">
      <alignment vertical="center"/>
    </xf>
    <xf numFmtId="0" fontId="14" fillId="0" borderId="12" xfId="3" applyFont="1" applyBorder="1" applyAlignment="1">
      <alignment vertical="center"/>
    </xf>
    <xf numFmtId="0" fontId="7" fillId="0" borderId="6" xfId="3" applyFont="1" applyBorder="1" applyAlignment="1">
      <alignment vertical="center"/>
    </xf>
    <xf numFmtId="0" fontId="7" fillId="0" borderId="21" xfId="3" applyFont="1" applyBorder="1" applyAlignment="1">
      <alignment vertical="center"/>
    </xf>
    <xf numFmtId="0" fontId="14" fillId="0" borderId="22" xfId="3" applyFont="1" applyBorder="1" applyAlignment="1">
      <alignment vertical="center"/>
    </xf>
    <xf numFmtId="0" fontId="14" fillId="0" borderId="7" xfId="3" applyFont="1" applyBorder="1" applyAlignment="1">
      <alignment vertical="center"/>
    </xf>
    <xf numFmtId="0" fontId="14" fillId="0" borderId="21" xfId="3" applyFont="1" applyBorder="1" applyAlignment="1">
      <alignment vertical="center"/>
    </xf>
    <xf numFmtId="0" fontId="14" fillId="0" borderId="27" xfId="3" applyFont="1" applyBorder="1" applyAlignment="1">
      <alignment vertical="center"/>
    </xf>
    <xf numFmtId="0" fontId="14" fillId="0" borderId="25" xfId="3" applyFont="1" applyBorder="1" applyAlignment="1">
      <alignment vertical="center"/>
    </xf>
    <xf numFmtId="3" fontId="7" fillId="0" borderId="23" xfId="3" applyNumberFormat="1" applyFont="1" applyBorder="1" applyAlignment="1">
      <alignment vertical="center" wrapText="1"/>
    </xf>
    <xf numFmtId="3" fontId="7" fillId="0" borderId="23" xfId="3" applyNumberFormat="1" applyFont="1" applyBorder="1" applyAlignment="1">
      <alignment vertical="center"/>
    </xf>
    <xf numFmtId="3" fontId="14" fillId="0" borderId="24" xfId="3" applyNumberFormat="1" applyFont="1" applyBorder="1" applyAlignment="1">
      <alignment horizontal="right" vertical="center"/>
    </xf>
    <xf numFmtId="0" fontId="14" fillId="0" borderId="26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25" xfId="3" applyFont="1" applyBorder="1" applyAlignment="1">
      <alignment horizontal="center" vertical="center"/>
    </xf>
    <xf numFmtId="3" fontId="14" fillId="0" borderId="27" xfId="3" applyNumberFormat="1" applyFont="1" applyBorder="1" applyAlignment="1">
      <alignment horizontal="center" vertical="center"/>
    </xf>
    <xf numFmtId="3" fontId="14" fillId="0" borderId="25" xfId="3" applyNumberFormat="1" applyFont="1" applyBorder="1" applyAlignment="1">
      <alignment horizontal="center" vertical="center"/>
    </xf>
    <xf numFmtId="3" fontId="14" fillId="0" borderId="27" xfId="3" applyNumberFormat="1" applyFont="1" applyBorder="1" applyAlignment="1">
      <alignment vertical="center" wrapText="1"/>
    </xf>
    <xf numFmtId="3" fontId="14" fillId="0" borderId="27" xfId="3" applyNumberFormat="1" applyFont="1" applyBorder="1" applyAlignment="1">
      <alignment horizontal="left" vertical="center"/>
    </xf>
    <xf numFmtId="165" fontId="14" fillId="0" borderId="11" xfId="1" applyNumberFormat="1" applyFont="1" applyBorder="1" applyAlignment="1">
      <alignment horizontal="right" vertical="center"/>
    </xf>
    <xf numFmtId="3" fontId="14" fillId="0" borderId="11" xfId="3" applyNumberFormat="1" applyFont="1" applyBorder="1" applyAlignment="1">
      <alignment horizontal="right" vertical="center"/>
    </xf>
    <xf numFmtId="165" fontId="14" fillId="0" borderId="0" xfId="1" applyNumberFormat="1" applyFont="1" applyAlignment="1">
      <alignment vertical="center"/>
    </xf>
    <xf numFmtId="3" fontId="14" fillId="0" borderId="0" xfId="3" applyNumberFormat="1" applyFont="1" applyAlignment="1">
      <alignment vertical="center"/>
    </xf>
    <xf numFmtId="3" fontId="14" fillId="0" borderId="27" xfId="3" applyNumberFormat="1" applyFont="1" applyBorder="1" applyAlignment="1">
      <alignment vertical="center"/>
    </xf>
    <xf numFmtId="0" fontId="7" fillId="0" borderId="13" xfId="3" applyFont="1" applyBorder="1" applyAlignment="1">
      <alignment vertical="center"/>
    </xf>
    <xf numFmtId="0" fontId="7" fillId="0" borderId="28" xfId="3" applyFont="1" applyBorder="1" applyAlignment="1">
      <alignment vertical="center"/>
    </xf>
    <xf numFmtId="0" fontId="14" fillId="0" borderId="29" xfId="3" applyFont="1" applyBorder="1" applyAlignment="1">
      <alignment vertical="center"/>
    </xf>
    <xf numFmtId="0" fontId="14" fillId="0" borderId="14" xfId="3" applyFont="1" applyBorder="1" applyAlignment="1">
      <alignment vertical="center"/>
    </xf>
    <xf numFmtId="0" fontId="14" fillId="0" borderId="28" xfId="3" applyFont="1" applyBorder="1" applyAlignment="1">
      <alignment vertical="center"/>
    </xf>
    <xf numFmtId="0" fontId="14" fillId="0" borderId="30" xfId="3" applyFont="1" applyBorder="1" applyAlignment="1">
      <alignment vertical="center"/>
    </xf>
    <xf numFmtId="3" fontId="14" fillId="0" borderId="30" xfId="3" applyNumberFormat="1" applyFont="1" applyBorder="1" applyAlignment="1">
      <alignment vertical="center" wrapText="1"/>
    </xf>
    <xf numFmtId="3" fontId="14" fillId="0" borderId="30" xfId="3" applyNumberFormat="1" applyFont="1" applyBorder="1" applyAlignment="1">
      <alignment vertical="center"/>
    </xf>
    <xf numFmtId="0" fontId="14" fillId="0" borderId="15" xfId="3" applyFont="1" applyBorder="1" applyAlignment="1">
      <alignment vertical="center"/>
    </xf>
    <xf numFmtId="0" fontId="14" fillId="0" borderId="17" xfId="3" applyFont="1" applyBorder="1" applyAlignment="1">
      <alignment vertical="center"/>
    </xf>
    <xf numFmtId="0" fontId="14" fillId="0" borderId="18" xfId="3" applyFont="1" applyBorder="1" applyAlignment="1">
      <alignment vertical="center"/>
    </xf>
    <xf numFmtId="49" fontId="7" fillId="0" borderId="18" xfId="4" applyNumberFormat="1" applyFont="1" applyFill="1" applyBorder="1" applyAlignment="1">
      <alignment horizontal="center" vertical="center"/>
    </xf>
    <xf numFmtId="3" fontId="7" fillId="0" borderId="18" xfId="3" applyNumberFormat="1" applyFont="1" applyBorder="1" applyAlignment="1">
      <alignment vertical="center" wrapText="1"/>
    </xf>
    <xf numFmtId="3" fontId="14" fillId="0" borderId="18" xfId="3" applyNumberFormat="1" applyFont="1" applyBorder="1" applyAlignment="1">
      <alignment vertical="center"/>
    </xf>
    <xf numFmtId="165" fontId="7" fillId="0" borderId="20" xfId="1" applyNumberFormat="1" applyFont="1" applyBorder="1" applyAlignment="1">
      <alignment horizontal="right" vertical="center"/>
    </xf>
    <xf numFmtId="3" fontId="7" fillId="0" borderId="19" xfId="3" applyNumberFormat="1" applyFont="1" applyBorder="1" applyAlignment="1">
      <alignment vertical="center"/>
    </xf>
    <xf numFmtId="43" fontId="14" fillId="0" borderId="0" xfId="1" applyFont="1" applyAlignment="1">
      <alignment vertical="center"/>
    </xf>
    <xf numFmtId="0" fontId="14" fillId="0" borderId="23" xfId="3" applyFont="1" applyBorder="1" applyAlignment="1">
      <alignment vertical="center"/>
    </xf>
    <xf numFmtId="49" fontId="7" fillId="0" borderId="25" xfId="4" applyNumberFormat="1" applyFont="1" applyBorder="1" applyAlignment="1">
      <alignment horizontal="center" vertical="center"/>
    </xf>
    <xf numFmtId="3" fontId="7" fillId="0" borderId="27" xfId="3" applyNumberFormat="1" applyFont="1" applyBorder="1" applyAlignment="1">
      <alignment vertical="center" wrapText="1"/>
    </xf>
    <xf numFmtId="3" fontId="7" fillId="0" borderId="27" xfId="3" applyNumberFormat="1" applyFont="1" applyBorder="1" applyAlignment="1">
      <alignment vertical="center"/>
    </xf>
    <xf numFmtId="3" fontId="7" fillId="0" borderId="11" xfId="3" applyNumberFormat="1" applyFont="1" applyBorder="1" applyAlignment="1">
      <alignment horizontal="center" vertical="center"/>
    </xf>
    <xf numFmtId="43" fontId="14" fillId="0" borderId="0" xfId="3" applyNumberFormat="1" applyFont="1" applyAlignment="1">
      <alignment vertical="center"/>
    </xf>
    <xf numFmtId="3" fontId="14" fillId="0" borderId="27" xfId="3" applyNumberFormat="1" applyFont="1" applyBorder="1" applyAlignment="1">
      <alignment horizontal="left" vertical="center" wrapText="1"/>
    </xf>
    <xf numFmtId="3" fontId="14" fillId="3" borderId="27" xfId="3" applyNumberFormat="1" applyFont="1" applyFill="1" applyBorder="1" applyAlignment="1">
      <alignment vertical="center" wrapText="1"/>
    </xf>
    <xf numFmtId="49" fontId="14" fillId="0" borderId="25" xfId="4" applyNumberFormat="1" applyFont="1" applyBorder="1" applyAlignment="1">
      <alignment horizontal="center" vertical="center"/>
    </xf>
    <xf numFmtId="0" fontId="14" fillId="0" borderId="11" xfId="3" applyFont="1" applyBorder="1" applyAlignment="1">
      <alignment vertical="center"/>
    </xf>
    <xf numFmtId="166" fontId="14" fillId="0" borderId="0" xfId="2" applyNumberFormat="1" applyFont="1" applyAlignment="1">
      <alignment vertical="center"/>
    </xf>
    <xf numFmtId="4" fontId="14" fillId="0" borderId="0" xfId="3" applyNumberFormat="1" applyFont="1" applyAlignment="1">
      <alignment vertical="center"/>
    </xf>
    <xf numFmtId="3" fontId="7" fillId="0" borderId="25" xfId="3" applyNumberFormat="1" applyFont="1" applyBorder="1" applyAlignment="1">
      <alignment vertical="center" wrapText="1"/>
    </xf>
    <xf numFmtId="49" fontId="14" fillId="0" borderId="28" xfId="4" applyNumberFormat="1" applyFont="1" applyBorder="1" applyAlignment="1">
      <alignment horizontal="center" vertical="center"/>
    </xf>
    <xf numFmtId="3" fontId="14" fillId="0" borderId="28" xfId="3" applyNumberFormat="1" applyFont="1" applyBorder="1" applyAlignment="1">
      <alignment vertical="center" wrapText="1"/>
    </xf>
    <xf numFmtId="4" fontId="14" fillId="0" borderId="15" xfId="3" applyNumberFormat="1" applyFont="1" applyBorder="1" applyAlignment="1">
      <alignment vertical="center"/>
    </xf>
    <xf numFmtId="0" fontId="7" fillId="0" borderId="9" xfId="3" applyFont="1" applyBorder="1" applyAlignment="1">
      <alignment vertical="center"/>
    </xf>
    <xf numFmtId="0" fontId="7" fillId="0" borderId="25" xfId="3" applyFont="1" applyBorder="1" applyAlignment="1">
      <alignment vertical="center"/>
    </xf>
    <xf numFmtId="3" fontId="14" fillId="0" borderId="25" xfId="3" applyNumberFormat="1" applyFont="1" applyBorder="1" applyAlignment="1">
      <alignment horizontal="left" vertical="center" wrapText="1"/>
    </xf>
    <xf numFmtId="49" fontId="14" fillId="0" borderId="25" xfId="4" applyNumberFormat="1" applyFont="1" applyFill="1" applyBorder="1" applyAlignment="1">
      <alignment horizontal="center" vertical="center"/>
    </xf>
    <xf numFmtId="3" fontId="7" fillId="0" borderId="31" xfId="3" applyNumberFormat="1" applyFont="1" applyBorder="1" applyAlignment="1">
      <alignment vertical="center" wrapText="1"/>
    </xf>
    <xf numFmtId="164" fontId="14" fillId="0" borderId="0" xfId="1" applyNumberFormat="1" applyFont="1" applyAlignment="1">
      <alignment vertical="center"/>
    </xf>
    <xf numFmtId="3" fontId="14" fillId="0" borderId="11" xfId="3" applyNumberFormat="1" applyFont="1" applyBorder="1" applyAlignment="1">
      <alignment vertical="center"/>
    </xf>
    <xf numFmtId="0" fontId="7" fillId="0" borderId="32" xfId="3" applyFont="1" applyBorder="1" applyAlignment="1">
      <alignment vertical="center"/>
    </xf>
    <xf numFmtId="0" fontId="7" fillId="0" borderId="33" xfId="3" applyFont="1" applyBorder="1" applyAlignment="1">
      <alignment vertical="center"/>
    </xf>
    <xf numFmtId="0" fontId="14" fillId="0" borderId="34" xfId="3" applyFont="1" applyBorder="1" applyAlignment="1">
      <alignment vertical="center"/>
    </xf>
    <xf numFmtId="0" fontId="14" fillId="0" borderId="35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4" fillId="0" borderId="36" xfId="3" applyFont="1" applyBorder="1" applyAlignment="1">
      <alignment vertical="center"/>
    </xf>
    <xf numFmtId="49" fontId="14" fillId="0" borderId="33" xfId="4" applyNumberFormat="1" applyFont="1" applyBorder="1" applyAlignment="1">
      <alignment horizontal="center" vertical="center"/>
    </xf>
    <xf numFmtId="3" fontId="14" fillId="0" borderId="36" xfId="3" applyNumberFormat="1" applyFont="1" applyBorder="1" applyAlignment="1">
      <alignment vertical="center" wrapText="1"/>
    </xf>
    <xf numFmtId="3" fontId="14" fillId="0" borderId="36" xfId="3" applyNumberFormat="1" applyFont="1" applyBorder="1" applyAlignment="1">
      <alignment vertical="center"/>
    </xf>
    <xf numFmtId="3" fontId="7" fillId="0" borderId="39" xfId="3" applyNumberFormat="1" applyFont="1" applyBorder="1" applyAlignment="1">
      <alignment vertical="center"/>
    </xf>
    <xf numFmtId="49" fontId="7" fillId="0" borderId="14" xfId="4" applyNumberFormat="1" applyFont="1" applyFill="1" applyBorder="1" applyAlignment="1">
      <alignment horizontal="center" vertical="center"/>
    </xf>
    <xf numFmtId="3" fontId="7" fillId="0" borderId="14" xfId="3" applyNumberFormat="1" applyFont="1" applyBorder="1" applyAlignment="1">
      <alignment vertical="center" wrapText="1"/>
    </xf>
    <xf numFmtId="3" fontId="14" fillId="0" borderId="14" xfId="3" applyNumberFormat="1" applyFont="1" applyBorder="1" applyAlignment="1">
      <alignment vertical="center"/>
    </xf>
    <xf numFmtId="3" fontId="7" fillId="0" borderId="14" xfId="3" applyNumberFormat="1" applyFont="1" applyBorder="1" applyAlignment="1">
      <alignment vertical="center"/>
    </xf>
    <xf numFmtId="0" fontId="7" fillId="0" borderId="21" xfId="3" applyFont="1" applyBorder="1" applyAlignment="1">
      <alignment horizontal="center" vertical="center"/>
    </xf>
    <xf numFmtId="0" fontId="14" fillId="0" borderId="22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0" fontId="14" fillId="0" borderId="21" xfId="3" applyFont="1" applyBorder="1" applyAlignment="1">
      <alignment horizontal="center" vertical="center"/>
    </xf>
    <xf numFmtId="0" fontId="14" fillId="0" borderId="27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14" fillId="0" borderId="29" xfId="3" applyFont="1" applyBorder="1" applyAlignment="1">
      <alignment horizontal="center" vertical="center"/>
    </xf>
    <xf numFmtId="0" fontId="14" fillId="0" borderId="14" xfId="3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/>
    </xf>
    <xf numFmtId="0" fontId="14" fillId="0" borderId="30" xfId="3" applyFont="1" applyBorder="1" applyAlignment="1">
      <alignment horizontal="center" vertical="center"/>
    </xf>
    <xf numFmtId="0" fontId="14" fillId="0" borderId="17" xfId="3" applyFont="1" applyBorder="1" applyAlignment="1">
      <alignment horizontal="center" vertical="center"/>
    </xf>
    <xf numFmtId="0" fontId="14" fillId="0" borderId="18" xfId="3" applyFont="1" applyBorder="1" applyAlignment="1">
      <alignment horizontal="center" vertical="center"/>
    </xf>
    <xf numFmtId="49" fontId="14" fillId="0" borderId="18" xfId="4" applyNumberFormat="1" applyFont="1" applyBorder="1" applyAlignment="1">
      <alignment horizontal="center" vertical="center"/>
    </xf>
    <xf numFmtId="0" fontId="14" fillId="0" borderId="23" xfId="3" applyFont="1" applyBorder="1" applyAlignment="1">
      <alignment horizontal="center" vertical="center"/>
    </xf>
    <xf numFmtId="49" fontId="14" fillId="0" borderId="25" xfId="3" applyNumberFormat="1" applyFont="1" applyBorder="1" applyAlignment="1">
      <alignment horizontal="center" vertical="center"/>
    </xf>
    <xf numFmtId="49" fontId="14" fillId="0" borderId="0" xfId="4" applyNumberFormat="1" applyFont="1" applyAlignment="1">
      <alignment horizontal="center" vertical="center"/>
    </xf>
    <xf numFmtId="0" fontId="14" fillId="0" borderId="0" xfId="3" applyFont="1" applyAlignment="1">
      <alignment vertical="center" wrapText="1"/>
    </xf>
    <xf numFmtId="49" fontId="7" fillId="0" borderId="0" xfId="4" applyNumberFormat="1" applyFont="1" applyFill="1" applyBorder="1" applyAlignment="1">
      <alignment horizontal="center" vertical="center"/>
    </xf>
    <xf numFmtId="3" fontId="7" fillId="0" borderId="0" xfId="3" applyNumberFormat="1" applyFont="1" applyAlignment="1">
      <alignment vertical="center" wrapText="1"/>
    </xf>
    <xf numFmtId="3" fontId="7" fillId="0" borderId="0" xfId="3" applyNumberFormat="1" applyFont="1" applyAlignment="1">
      <alignment vertical="center"/>
    </xf>
    <xf numFmtId="0" fontId="14" fillId="0" borderId="6" xfId="3" applyFont="1" applyBorder="1" applyAlignment="1">
      <alignment vertical="center"/>
    </xf>
    <xf numFmtId="49" fontId="14" fillId="0" borderId="7" xfId="4" applyNumberFormat="1" applyFont="1" applyBorder="1" applyAlignment="1">
      <alignment horizontal="center" vertical="center"/>
    </xf>
    <xf numFmtId="3" fontId="7" fillId="0" borderId="7" xfId="3" applyNumberFormat="1" applyFont="1" applyBorder="1" applyAlignment="1">
      <alignment horizontal="right" vertical="center" wrapText="1"/>
    </xf>
    <xf numFmtId="165" fontId="7" fillId="0" borderId="12" xfId="1" applyNumberFormat="1" applyFont="1" applyBorder="1" applyAlignment="1">
      <alignment horizontal="right" vertical="center"/>
    </xf>
    <xf numFmtId="3" fontId="7" fillId="0" borderId="8" xfId="3" applyNumberFormat="1" applyFont="1" applyBorder="1" applyAlignment="1">
      <alignment vertical="center"/>
    </xf>
    <xf numFmtId="0" fontId="14" fillId="0" borderId="13" xfId="3" applyFont="1" applyBorder="1" applyAlignment="1">
      <alignment vertical="center"/>
    </xf>
    <xf numFmtId="49" fontId="14" fillId="0" borderId="14" xfId="4" applyNumberFormat="1" applyFont="1" applyBorder="1" applyAlignment="1">
      <alignment horizontal="center" vertical="center"/>
    </xf>
    <xf numFmtId="3" fontId="7" fillId="0" borderId="14" xfId="3" applyNumberFormat="1" applyFont="1" applyBorder="1" applyAlignment="1">
      <alignment horizontal="right" vertical="center" wrapText="1"/>
    </xf>
    <xf numFmtId="3" fontId="7" fillId="0" borderId="30" xfId="3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right" vertical="center"/>
    </xf>
    <xf numFmtId="3" fontId="7" fillId="0" borderId="15" xfId="3" applyNumberFormat="1" applyFont="1" applyBorder="1" applyAlignment="1">
      <alignment vertical="center"/>
    </xf>
    <xf numFmtId="49" fontId="14" fillId="0" borderId="0" xfId="4" applyNumberFormat="1" applyFont="1" applyBorder="1" applyAlignment="1">
      <alignment horizontal="center" vertical="center"/>
    </xf>
    <xf numFmtId="3" fontId="7" fillId="0" borderId="0" xfId="3" applyNumberFormat="1" applyFont="1" applyAlignment="1">
      <alignment horizontal="right" vertical="center" wrapText="1"/>
    </xf>
    <xf numFmtId="3" fontId="14" fillId="0" borderId="0" xfId="3" applyNumberFormat="1" applyFont="1" applyAlignment="1">
      <alignment vertical="center" wrapText="1"/>
    </xf>
    <xf numFmtId="3" fontId="7" fillId="0" borderId="18" xfId="3" applyNumberFormat="1" applyFont="1" applyBorder="1" applyAlignment="1">
      <alignment horizontal="right" vertical="center" wrapText="1"/>
    </xf>
    <xf numFmtId="3" fontId="7" fillId="0" borderId="18" xfId="3" applyNumberFormat="1" applyFont="1" applyBorder="1" applyAlignment="1">
      <alignment vertical="center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vertical="center"/>
    </xf>
    <xf numFmtId="0" fontId="14" fillId="0" borderId="0" xfId="5" applyFont="1"/>
    <xf numFmtId="0" fontId="14" fillId="0" borderId="14" xfId="5" applyFont="1" applyBorder="1"/>
    <xf numFmtId="0" fontId="7" fillId="0" borderId="14" xfId="5" applyFont="1" applyBorder="1"/>
    <xf numFmtId="0" fontId="7" fillId="0" borderId="14" xfId="5" applyFont="1" applyBorder="1" applyAlignment="1">
      <alignment horizontal="left" vertical="top"/>
    </xf>
    <xf numFmtId="0" fontId="7" fillId="8" borderId="15" xfId="5" applyFont="1" applyFill="1" applyBorder="1" applyAlignment="1">
      <alignment horizontal="center" vertical="center" wrapText="1"/>
    </xf>
    <xf numFmtId="0" fontId="7" fillId="8" borderId="17" xfId="5" applyFont="1" applyFill="1" applyBorder="1" applyAlignment="1">
      <alignment horizontal="center"/>
    </xf>
    <xf numFmtId="0" fontId="7" fillId="8" borderId="20" xfId="5" applyFont="1" applyFill="1" applyBorder="1" applyAlignment="1">
      <alignment horizontal="center"/>
    </xf>
    <xf numFmtId="0" fontId="7" fillId="8" borderId="19" xfId="5" applyFont="1" applyFill="1" applyBorder="1" applyAlignment="1">
      <alignment horizontal="center"/>
    </xf>
    <xf numFmtId="0" fontId="7" fillId="8" borderId="45" xfId="5" applyFont="1" applyFill="1" applyBorder="1" applyAlignment="1">
      <alignment horizontal="center"/>
    </xf>
    <xf numFmtId="0" fontId="7" fillId="8" borderId="20" xfId="5" applyFont="1" applyFill="1" applyBorder="1" applyAlignment="1">
      <alignment horizontal="center" vertical="center" wrapText="1"/>
    </xf>
    <xf numFmtId="0" fontId="7" fillId="8" borderId="47" xfId="5" applyFont="1" applyFill="1" applyBorder="1" applyAlignment="1">
      <alignment horizontal="center" vertical="center" wrapText="1"/>
    </xf>
    <xf numFmtId="49" fontId="7" fillId="8" borderId="15" xfId="5" applyNumberFormat="1" applyFont="1" applyFill="1" applyBorder="1" applyAlignment="1">
      <alignment horizontal="center" vertical="center" wrapText="1"/>
    </xf>
    <xf numFmtId="0" fontId="14" fillId="0" borderId="44" xfId="5" applyFont="1" applyBorder="1"/>
    <xf numFmtId="0" fontId="14" fillId="0" borderId="12" xfId="5" applyFont="1" applyBorder="1"/>
    <xf numFmtId="0" fontId="14" fillId="0" borderId="44" xfId="5" applyFont="1" applyBorder="1" applyAlignment="1">
      <alignment horizontal="center"/>
    </xf>
    <xf numFmtId="0" fontId="7" fillId="0" borderId="44" xfId="5" applyFont="1" applyBorder="1"/>
    <xf numFmtId="165" fontId="7" fillId="0" borderId="11" xfId="1" applyNumberFormat="1" applyFont="1" applyBorder="1" applyAlignment="1">
      <alignment horizontal="right" vertical="center"/>
    </xf>
    <xf numFmtId="165" fontId="14" fillId="0" borderId="0" xfId="1" applyNumberFormat="1" applyFont="1"/>
    <xf numFmtId="0" fontId="7" fillId="0" borderId="44" xfId="5" applyFont="1" applyBorder="1" applyAlignment="1">
      <alignment horizontal="center"/>
    </xf>
    <xf numFmtId="49" fontId="14" fillId="0" borderId="44" xfId="5" applyNumberFormat="1" applyFont="1" applyBorder="1" applyAlignment="1">
      <alignment horizontal="center"/>
    </xf>
    <xf numFmtId="3" fontId="14" fillId="0" borderId="44" xfId="3" applyNumberFormat="1" applyFont="1" applyBorder="1"/>
    <xf numFmtId="3" fontId="14" fillId="0" borderId="44" xfId="5" applyNumberFormat="1" applyFont="1" applyBorder="1"/>
    <xf numFmtId="3" fontId="16" fillId="0" borderId="44" xfId="6" applyNumberFormat="1" applyFont="1" applyBorder="1" applyAlignment="1">
      <alignment horizontal="left"/>
    </xf>
    <xf numFmtId="43" fontId="14" fillId="0" borderId="0" xfId="4" applyFont="1"/>
    <xf numFmtId="3" fontId="14" fillId="0" borderId="0" xfId="5" applyNumberFormat="1" applyFont="1"/>
    <xf numFmtId="3" fontId="14" fillId="0" borderId="44" xfId="4" applyNumberFormat="1" applyFont="1" applyBorder="1"/>
    <xf numFmtId="3" fontId="7" fillId="0" borderId="44" xfId="5" applyNumberFormat="1" applyFont="1" applyBorder="1"/>
    <xf numFmtId="165" fontId="14" fillId="0" borderId="0" xfId="5" applyNumberFormat="1" applyFont="1"/>
    <xf numFmtId="0" fontId="14" fillId="0" borderId="16" xfId="5" applyFont="1" applyBorder="1" applyAlignment="1">
      <alignment horizontal="center"/>
    </xf>
    <xf numFmtId="0" fontId="14" fillId="0" borderId="16" xfId="5" applyFont="1" applyBorder="1"/>
    <xf numFmtId="3" fontId="14" fillId="0" borderId="16" xfId="5" applyNumberFormat="1" applyFont="1" applyBorder="1"/>
    <xf numFmtId="165" fontId="7" fillId="0" borderId="19" xfId="1" applyNumberFormat="1" applyFont="1" applyBorder="1" applyAlignment="1">
      <alignment horizontal="right" vertical="center"/>
    </xf>
    <xf numFmtId="0" fontId="7" fillId="0" borderId="0" xfId="5" applyFont="1"/>
    <xf numFmtId="0" fontId="0" fillId="6" borderId="0" xfId="0" applyFill="1"/>
    <xf numFmtId="0" fontId="0" fillId="6" borderId="0" xfId="0" applyFill="1" applyAlignment="1">
      <alignment vertical="center" wrapText="1"/>
    </xf>
    <xf numFmtId="165" fontId="14" fillId="0" borderId="0" xfId="3" applyNumberFormat="1" applyFont="1" applyAlignment="1">
      <alignment vertical="center"/>
    </xf>
    <xf numFmtId="43" fontId="0" fillId="6" borderId="0" xfId="1" applyFont="1" applyFill="1"/>
    <xf numFmtId="43" fontId="3" fillId="6" borderId="0" xfId="1" applyFont="1" applyFill="1"/>
    <xf numFmtId="165" fontId="3" fillId="0" borderId="0" xfId="1" applyNumberFormat="1" applyFont="1"/>
    <xf numFmtId="165" fontId="3" fillId="0" borderId="0" xfId="1" applyNumberFormat="1" applyFont="1" applyAlignment="1"/>
    <xf numFmtId="0" fontId="7" fillId="8" borderId="17" xfId="5" applyFont="1" applyFill="1" applyBorder="1" applyAlignment="1">
      <alignment horizontal="center" vertical="center" wrapText="1"/>
    </xf>
    <xf numFmtId="0" fontId="7" fillId="8" borderId="18" xfId="5" applyFont="1" applyFill="1" applyBorder="1" applyAlignment="1">
      <alignment horizontal="center" vertical="center" wrapText="1"/>
    </xf>
    <xf numFmtId="0" fontId="7" fillId="8" borderId="19" xfId="5" applyFont="1" applyFill="1" applyBorder="1" applyAlignment="1">
      <alignment horizontal="center" vertical="center" wrapText="1"/>
    </xf>
    <xf numFmtId="0" fontId="7" fillId="8" borderId="20" xfId="5" applyFont="1" applyFill="1" applyBorder="1" applyAlignment="1">
      <alignment horizontal="center" vertical="center" wrapText="1"/>
    </xf>
    <xf numFmtId="0" fontId="7" fillId="0" borderId="0" xfId="5" applyFont="1" applyAlignment="1">
      <alignment horizontal="left" vertical="top" wrapText="1"/>
    </xf>
    <xf numFmtId="0" fontId="7" fillId="0" borderId="0" xfId="5" applyFont="1" applyAlignment="1">
      <alignment horizontal="center"/>
    </xf>
    <xf numFmtId="0" fontId="7" fillId="8" borderId="6" xfId="5" applyFont="1" applyFill="1" applyBorder="1" applyAlignment="1">
      <alignment horizontal="center" vertical="center" wrapText="1"/>
    </xf>
    <xf numFmtId="0" fontId="7" fillId="8" borderId="7" xfId="5" applyFont="1" applyFill="1" applyBorder="1" applyAlignment="1">
      <alignment horizontal="center" vertical="center" wrapText="1"/>
    </xf>
    <xf numFmtId="0" fontId="7" fillId="8" borderId="8" xfId="5" applyFont="1" applyFill="1" applyBorder="1" applyAlignment="1">
      <alignment horizontal="center" vertical="center" wrapText="1"/>
    </xf>
    <xf numFmtId="0" fontId="7" fillId="8" borderId="9" xfId="5" applyFont="1" applyFill="1" applyBorder="1" applyAlignment="1">
      <alignment horizontal="center" vertical="center" wrapText="1"/>
    </xf>
    <xf numFmtId="0" fontId="7" fillId="8" borderId="0" xfId="5" applyFont="1" applyFill="1" applyAlignment="1">
      <alignment horizontal="center" vertical="center" wrapText="1"/>
    </xf>
    <xf numFmtId="0" fontId="7" fillId="8" borderId="11" xfId="5" applyFont="1" applyFill="1" applyBorder="1" applyAlignment="1">
      <alignment horizontal="center" vertical="center" wrapText="1"/>
    </xf>
    <xf numFmtId="0" fontId="7" fillId="8" borderId="13" xfId="5" applyFont="1" applyFill="1" applyBorder="1" applyAlignment="1">
      <alignment horizontal="center" vertical="center" wrapText="1"/>
    </xf>
    <xf numFmtId="0" fontId="7" fillId="8" borderId="14" xfId="5" applyFont="1" applyFill="1" applyBorder="1" applyAlignment="1">
      <alignment horizontal="center" vertical="center" wrapText="1"/>
    </xf>
    <xf numFmtId="0" fontId="7" fillId="8" borderId="15" xfId="5" applyFont="1" applyFill="1" applyBorder="1" applyAlignment="1">
      <alignment horizontal="center" vertical="center" wrapText="1"/>
    </xf>
    <xf numFmtId="0" fontId="7" fillId="8" borderId="42" xfId="5" applyFont="1" applyFill="1" applyBorder="1" applyAlignment="1">
      <alignment horizontal="center" vertical="center" wrapText="1"/>
    </xf>
    <xf numFmtId="0" fontId="14" fillId="8" borderId="43" xfId="5" applyFont="1" applyFill="1" applyBorder="1" applyAlignment="1">
      <alignment horizontal="center" vertical="center" wrapText="1"/>
    </xf>
    <xf numFmtId="0" fontId="14" fillId="8" borderId="46" xfId="5" applyFont="1" applyFill="1" applyBorder="1" applyAlignment="1">
      <alignment horizontal="center" vertical="center" wrapText="1"/>
    </xf>
    <xf numFmtId="0" fontId="7" fillId="8" borderId="12" xfId="5" applyFont="1" applyFill="1" applyBorder="1" applyAlignment="1">
      <alignment horizontal="center" vertical="center" wrapText="1"/>
    </xf>
    <xf numFmtId="0" fontId="14" fillId="8" borderId="44" xfId="5" applyFont="1" applyFill="1" applyBorder="1" applyAlignment="1">
      <alignment horizontal="center" vertical="center" wrapText="1"/>
    </xf>
    <xf numFmtId="0" fontId="14" fillId="8" borderId="16" xfId="5" applyFont="1" applyFill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14" fillId="0" borderId="26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25" xfId="3" applyFont="1" applyBorder="1" applyAlignment="1">
      <alignment horizontal="center" vertical="center"/>
    </xf>
    <xf numFmtId="3" fontId="7" fillId="0" borderId="12" xfId="3" applyNumberFormat="1" applyFont="1" applyBorder="1" applyAlignment="1">
      <alignment horizontal="center" vertical="center" wrapText="1"/>
    </xf>
    <xf numFmtId="3" fontId="7" fillId="0" borderId="16" xfId="3" applyNumberFormat="1" applyFont="1" applyBorder="1" applyAlignment="1">
      <alignment horizontal="center" vertical="center" wrapText="1"/>
    </xf>
    <xf numFmtId="0" fontId="7" fillId="0" borderId="17" xfId="3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14" fillId="0" borderId="22" xfId="3" applyFont="1" applyBorder="1" applyAlignment="1">
      <alignment vertical="center"/>
    </xf>
    <xf numFmtId="0" fontId="14" fillId="0" borderId="7" xfId="3" applyFont="1" applyBorder="1" applyAlignment="1">
      <alignment vertical="center"/>
    </xf>
    <xf numFmtId="0" fontId="14" fillId="0" borderId="21" xfId="3" applyFont="1" applyBorder="1" applyAlignment="1">
      <alignment vertical="center"/>
    </xf>
    <xf numFmtId="3" fontId="7" fillId="0" borderId="0" xfId="3" applyNumberFormat="1" applyFont="1" applyAlignment="1">
      <alignment horizontal="center"/>
    </xf>
    <xf numFmtId="0" fontId="7" fillId="0" borderId="6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3" fontId="7" fillId="0" borderId="12" xfId="3" applyNumberFormat="1" applyFont="1" applyBorder="1" applyAlignment="1">
      <alignment horizontal="center" vertical="center"/>
    </xf>
    <xf numFmtId="3" fontId="7" fillId="0" borderId="16" xfId="3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7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17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8" fillId="0" borderId="22" xfId="3" applyBorder="1" applyAlignment="1">
      <alignment vertical="center"/>
    </xf>
    <xf numFmtId="0" fontId="8" fillId="0" borderId="7" xfId="3" applyBorder="1" applyAlignment="1">
      <alignment vertical="center"/>
    </xf>
    <xf numFmtId="0" fontId="8" fillId="0" borderId="21" xfId="3" applyBorder="1" applyAlignment="1">
      <alignment vertical="center"/>
    </xf>
    <xf numFmtId="0" fontId="8" fillId="0" borderId="26" xfId="3" applyBorder="1" applyAlignment="1">
      <alignment horizontal="center" vertical="center"/>
    </xf>
    <xf numFmtId="0" fontId="8" fillId="0" borderId="0" xfId="3" applyAlignment="1">
      <alignment horizontal="center" vertical="center"/>
    </xf>
    <xf numFmtId="0" fontId="8" fillId="0" borderId="25" xfId="3" applyBorder="1" applyAlignment="1">
      <alignment horizontal="center" vertical="center"/>
    </xf>
    <xf numFmtId="3" fontId="9" fillId="0" borderId="0" xfId="3" applyNumberFormat="1" applyFont="1" applyAlignment="1">
      <alignment horizontal="center"/>
    </xf>
    <xf numFmtId="0" fontId="10" fillId="0" borderId="13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/>
    </xf>
    <xf numFmtId="3" fontId="10" fillId="0" borderId="12" xfId="3" applyNumberFormat="1" applyFont="1" applyBorder="1" applyAlignment="1">
      <alignment horizontal="center" vertical="center" wrapText="1"/>
    </xf>
    <xf numFmtId="3" fontId="10" fillId="0" borderId="16" xfId="3" applyNumberFormat="1" applyFont="1" applyBorder="1" applyAlignment="1">
      <alignment horizontal="center" vertical="center" wrapText="1"/>
    </xf>
    <xf numFmtId="3" fontId="10" fillId="0" borderId="12" xfId="3" applyNumberFormat="1" applyFont="1" applyBorder="1" applyAlignment="1">
      <alignment horizontal="center" vertical="center"/>
    </xf>
    <xf numFmtId="3" fontId="10" fillId="0" borderId="16" xfId="3" applyNumberFormat="1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wrapText="1"/>
    </xf>
    <xf numFmtId="0" fontId="10" fillId="0" borderId="14" xfId="3" applyFont="1" applyBorder="1" applyAlignment="1">
      <alignment horizontal="center" vertical="center" wrapText="1"/>
    </xf>
  </cellXfs>
  <cellStyles count="7">
    <cellStyle name="Comma" xfId="1" builtinId="3"/>
    <cellStyle name="Millares 2" xfId="4" xr:uid="{AE1BC8C3-689D-49F9-91AA-0D9607BC45C8}"/>
    <cellStyle name="Normal" xfId="0" builtinId="0"/>
    <cellStyle name="Normal 2" xfId="3" xr:uid="{53B42773-DFA9-4C6E-834A-E3245067129F}"/>
    <cellStyle name="Normal 4" xfId="5" xr:uid="{2F9105AD-8BD6-4F42-A5F1-16FC318BC81E}"/>
    <cellStyle name="Percent" xfId="2" builtinId="5"/>
    <cellStyle name="rf5" xfId="6" xr:uid="{C51478A5-B109-4A52-8B27-01FAA766FBC7}"/>
  </cellStyles>
  <dxfs count="10"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20ABBD55-7A13-4F55-9D52-99EBB8A173E0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7951BEEB-2029-4DFF-A95E-15E61BC22562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E8345A71-2FB6-4469-898B-304FD00BF238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EDD2BBC8-A51E-4060-9BC0-AD795A398676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456441</xdr:colOff>
      <xdr:row>0</xdr:row>
      <xdr:rowOff>66675</xdr:rowOff>
    </xdr:from>
    <xdr:ext cx="1827879" cy="790575"/>
    <xdr:pic>
      <xdr:nvPicPr>
        <xdr:cNvPr id="2" name="Image" descr="Image">
          <a:extLst>
            <a:ext uri="{FF2B5EF4-FFF2-40B4-BE49-F238E27FC236}">
              <a16:creationId xmlns:a16="http://schemas.microsoft.com/office/drawing/2014/main" id="{2F77AEBD-5E3F-4C6B-AAAB-A6EF826D8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441" y="66675"/>
          <a:ext cx="1827879" cy="790575"/>
        </a:xfrm>
        <a:prstGeom prst="rect">
          <a:avLst/>
        </a:prstGeom>
        <a:ln w="12700">
          <a:miter lim="400000"/>
        </a:ln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cia Ovalle Taveras" refreshedDate="45734.608944675929" createdVersion="8" refreshedVersion="8" minRefreshableVersion="3" recordCount="233" xr:uid="{6AD2C5AB-F9E1-4F5A-8CE1-0229B79AC6A4}">
  <cacheSource type="worksheet">
    <worksheetSource ref="A1:C1048576" sheet="Ene"/>
  </cacheSource>
  <cacheFields count="3">
    <cacheField name="x" numFmtId="0">
      <sharedItems containsBlank="1" count="40">
        <s v="."/>
        <s v="151"/>
        <s v="161"/>
        <s v="164"/>
        <s v="211"/>
        <s v="212"/>
        <s v="213"/>
        <s v="214"/>
        <s v="215"/>
        <s v="221"/>
        <s v="222"/>
        <s v="223"/>
        <s v="224"/>
        <s v="225"/>
        <s v="226"/>
        <s v="227"/>
        <s v="228"/>
        <s v="229"/>
        <s v="231"/>
        <s v="232"/>
        <s v="233"/>
        <s v="234"/>
        <s v="235"/>
        <s v="236"/>
        <s v="237"/>
        <s v="239"/>
        <s v="241"/>
        <s v="242"/>
        <s v="245"/>
        <s v="247"/>
        <s v="261"/>
        <s v="262"/>
        <s v="263"/>
        <s v="264"/>
        <s v="265"/>
        <s v="266"/>
        <s v="268"/>
        <s v="271"/>
        <s v=""/>
        <m/>
      </sharedItems>
    </cacheField>
    <cacheField name="Estructura presupuestaria nueva" numFmtId="0">
      <sharedItems containsBlank="1" containsMixedTypes="1" containsNumber="1" containsInteger="1" minValue="271201" maxValue="271201"/>
    </cacheField>
    <cacheField name="Ene" numFmtId="0">
      <sharedItems containsString="0" containsBlank="1" containsNumber="1" minValue="-914978.53000000014" maxValue="682243841.63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cia Ovalle Taveras" refreshedDate="45735.457259259259" createdVersion="8" refreshedVersion="8" minRefreshableVersion="3" recordCount="233" xr:uid="{4B156ED9-5A48-428E-B0A6-776AC6D412D6}">
  <cacheSource type="worksheet">
    <worksheetSource ref="A1:C1048576" sheet="Feb"/>
  </cacheSource>
  <cacheFields count="3">
    <cacheField name="x" numFmtId="0">
      <sharedItems containsBlank="1" count="39">
        <s v="."/>
        <s v="151"/>
        <s v="161"/>
        <s v="164"/>
        <s v="211"/>
        <s v="212"/>
        <s v="213"/>
        <s v="214"/>
        <s v="215"/>
        <s v="221"/>
        <s v="222"/>
        <s v="223"/>
        <s v="224"/>
        <s v="225"/>
        <s v="226"/>
        <s v="227"/>
        <s v="228"/>
        <s v="229"/>
        <s v="231"/>
        <s v="232"/>
        <s v="233"/>
        <s v="234"/>
        <s v="235"/>
        <s v="236"/>
        <s v="237"/>
        <s v="239"/>
        <s v="241"/>
        <s v="242"/>
        <s v="245"/>
        <s v="247"/>
        <s v="261"/>
        <s v="262"/>
        <s v="263"/>
        <s v="264"/>
        <s v="265"/>
        <s v="266"/>
        <s v="268"/>
        <s v="271"/>
        <m/>
      </sharedItems>
    </cacheField>
    <cacheField name="Estructura presupuestaria nueva" numFmtId="0">
      <sharedItems containsBlank="1" containsMixedTypes="1" containsNumber="1" containsInteger="1" minValue="271201" maxValue="271201"/>
    </cacheField>
    <cacheField name="Feb" numFmtId="0">
      <sharedItems containsString="0" containsBlank="1" containsNumber="1" minValue="-340" maxValue="685544131.000000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s v="."/>
    <n v="682243841.63999999"/>
  </r>
  <r>
    <x v="0"/>
    <s v="."/>
    <n v="615047036.72000003"/>
  </r>
  <r>
    <x v="1"/>
    <s v="151215"/>
    <n v="615047036.72000003"/>
  </r>
  <r>
    <x v="0"/>
    <s v="."/>
    <n v="67196804.920000002"/>
  </r>
  <r>
    <x v="2"/>
    <s v="161202"/>
    <n v="65316232.940000005"/>
  </r>
  <r>
    <x v="3"/>
    <s v="164107"/>
    <n v="0"/>
  </r>
  <r>
    <x v="3"/>
    <s v="164199"/>
    <n v="1880571.98"/>
  </r>
  <r>
    <x v="0"/>
    <s v="."/>
    <m/>
  </r>
  <r>
    <x v="0"/>
    <s v="."/>
    <n v="210982330.85000002"/>
  </r>
  <r>
    <x v="0"/>
    <s v="."/>
    <m/>
  </r>
  <r>
    <x v="0"/>
    <s v="."/>
    <n v="159433913.34"/>
  </r>
  <r>
    <x v="0"/>
    <s v="."/>
    <n v="114993481.5"/>
  </r>
  <r>
    <x v="4"/>
    <s v="211101"/>
    <n v="103495944.90000001"/>
  </r>
  <r>
    <x v="4"/>
    <s v="211208"/>
    <n v="1917640.6400000001"/>
  </r>
  <r>
    <x v="4"/>
    <s v="211401"/>
    <n v="15056.019999999999"/>
  </r>
  <r>
    <x v="4"/>
    <s v="211503"/>
    <n v="926727.64"/>
  </r>
  <r>
    <x v="4"/>
    <s v="211503"/>
    <n v="445849.49"/>
  </r>
  <r>
    <x v="4"/>
    <s v="211503"/>
    <n v="0"/>
  </r>
  <r>
    <x v="4"/>
    <s v="211504"/>
    <n v="203202.15"/>
  </r>
  <r>
    <x v="4"/>
    <s v="211601"/>
    <n v="7989060.6600000029"/>
  </r>
  <r>
    <x v="0"/>
    <s v="."/>
    <n v="19677197.239999998"/>
  </r>
  <r>
    <x v="5"/>
    <s v="212101"/>
    <n v="9783833.9800000004"/>
  </r>
  <r>
    <x v="5"/>
    <s v="212204"/>
    <n v="8976615.6099999994"/>
  </r>
  <r>
    <x v="5"/>
    <s v="212204"/>
    <n v="916747.65"/>
  </r>
  <r>
    <x v="5"/>
    <s v="212206"/>
    <n v="0"/>
  </r>
  <r>
    <x v="0"/>
    <s v="."/>
    <n v="2084455.51"/>
  </r>
  <r>
    <x v="6"/>
    <s v="213201"/>
    <n v="2084455.51"/>
  </r>
  <r>
    <x v="0"/>
    <s v="."/>
    <n v="8318460.7199999969"/>
  </r>
  <r>
    <x v="7"/>
    <s v="214201"/>
    <n v="0"/>
  </r>
  <r>
    <x v="7"/>
    <s v="214203"/>
    <n v="0"/>
  </r>
  <r>
    <x v="7"/>
    <s v="214204"/>
    <n v="7445520.9699999969"/>
  </r>
  <r>
    <x v="7"/>
    <s v="214204"/>
    <n v="29997.25"/>
  </r>
  <r>
    <x v="7"/>
    <s v="214204"/>
    <n v="573942.49999999988"/>
  </r>
  <r>
    <x v="7"/>
    <s v="214204"/>
    <n v="14000"/>
  </r>
  <r>
    <x v="7"/>
    <s v="214204"/>
    <n v="270000"/>
  </r>
  <r>
    <x v="7"/>
    <s v="214204"/>
    <n v="-15000"/>
  </r>
  <r>
    <x v="0"/>
    <s v="."/>
    <n v="14360318.369999994"/>
  </r>
  <r>
    <x v="8"/>
    <s v="215101"/>
    <n v="6493321.1099999947"/>
  </r>
  <r>
    <x v="8"/>
    <s v="215201"/>
    <n v="7246974.3099999996"/>
  </r>
  <r>
    <x v="8"/>
    <s v="215301"/>
    <n v="620022.95000000019"/>
  </r>
  <r>
    <x v="0"/>
    <s v="."/>
    <m/>
  </r>
  <r>
    <x v="0"/>
    <s v="."/>
    <n v="24445458.520000003"/>
  </r>
  <r>
    <x v="0"/>
    <s v="."/>
    <n v="2248869.6800000002"/>
  </r>
  <r>
    <x v="9"/>
    <s v="221101"/>
    <n v="0"/>
  </r>
  <r>
    <x v="9"/>
    <s v="221301"/>
    <n v="18981.25"/>
  </r>
  <r>
    <x v="9"/>
    <s v="221501"/>
    <n v="1412155"/>
  </r>
  <r>
    <x v="9"/>
    <s v="221601"/>
    <n v="767470.43"/>
  </r>
  <r>
    <x v="9"/>
    <s v="221701"/>
    <n v="1550"/>
  </r>
  <r>
    <x v="9"/>
    <s v="221801"/>
    <n v="48713"/>
  </r>
  <r>
    <x v="0"/>
    <s v="."/>
    <n v="6441095.4000000004"/>
  </r>
  <r>
    <x v="10"/>
    <s v="222101"/>
    <n v="6345130.4000000004"/>
  </r>
  <r>
    <x v="10"/>
    <s v="222201"/>
    <n v="95965"/>
  </r>
  <r>
    <x v="0"/>
    <s v="."/>
    <n v="561113.25"/>
  </r>
  <r>
    <x v="11"/>
    <s v="223101"/>
    <n v="335903.15"/>
  </r>
  <r>
    <x v="11"/>
    <s v="223201"/>
    <n v="225210.09999999998"/>
  </r>
  <r>
    <x v="0"/>
    <s v="."/>
    <n v="21040.640000000014"/>
  </r>
  <r>
    <x v="12"/>
    <s v="224101"/>
    <n v="21040.640000000014"/>
  </r>
  <r>
    <x v="12"/>
    <s v="224201"/>
    <n v="0"/>
  </r>
  <r>
    <x v="12"/>
    <s v="224301"/>
    <n v="0"/>
  </r>
  <r>
    <x v="12"/>
    <s v="224401"/>
    <n v="0"/>
  </r>
  <r>
    <x v="0"/>
    <s v="."/>
    <n v="1675651.8"/>
  </r>
  <r>
    <x v="13"/>
    <s v="225101"/>
    <n v="1675651.8"/>
  </r>
  <r>
    <x v="13"/>
    <s v="225102"/>
    <n v="0"/>
  </r>
  <r>
    <x v="13"/>
    <s v="225401"/>
    <n v="0"/>
  </r>
  <r>
    <x v="13"/>
    <s v="225801"/>
    <n v="0"/>
  </r>
  <r>
    <x v="0"/>
    <s v="."/>
    <n v="4792333.0599999996"/>
  </r>
  <r>
    <x v="14"/>
    <s v="226101"/>
    <n v="0"/>
  </r>
  <r>
    <x v="14"/>
    <s v="226201"/>
    <n v="-914978.53000000014"/>
  </r>
  <r>
    <x v="14"/>
    <s v="226301"/>
    <n v="5707311.5899999999"/>
  </r>
  <r>
    <x v="14"/>
    <s v="226901"/>
    <n v="0"/>
  </r>
  <r>
    <x v="0"/>
    <s v="."/>
    <n v="261848.35"/>
  </r>
  <r>
    <x v="15"/>
    <s v="227101"/>
    <n v="91383"/>
  </r>
  <r>
    <x v="15"/>
    <s v="227102"/>
    <n v="0"/>
  </r>
  <r>
    <x v="15"/>
    <s v="227104"/>
    <n v="0"/>
  </r>
  <r>
    <x v="15"/>
    <s v="227106"/>
    <n v="0"/>
  </r>
  <r>
    <x v="15"/>
    <s v="227107"/>
    <n v="0"/>
  </r>
  <r>
    <x v="15"/>
    <s v="227201"/>
    <n v="0"/>
  </r>
  <r>
    <x v="15"/>
    <s v="227202"/>
    <n v="110000"/>
  </r>
  <r>
    <x v="15"/>
    <s v="227206"/>
    <n v="18665.349999999999"/>
  </r>
  <r>
    <x v="15"/>
    <s v="227208"/>
    <n v="41800"/>
  </r>
  <r>
    <x v="0"/>
    <s v="."/>
    <n v="7803915.3399999999"/>
  </r>
  <r>
    <x v="16"/>
    <s v="228101"/>
    <n v="1572500"/>
  </r>
  <r>
    <x v="16"/>
    <s v="228201"/>
    <n v="13909.38"/>
  </r>
  <r>
    <x v="16"/>
    <s v="228202"/>
    <n v="0"/>
  </r>
  <r>
    <x v="16"/>
    <s v="228301"/>
    <n v="201260"/>
  </r>
  <r>
    <x v="16"/>
    <s v="228401"/>
    <n v="0"/>
  </r>
  <r>
    <x v="16"/>
    <s v="228501"/>
    <n v="0"/>
  </r>
  <r>
    <x v="16"/>
    <s v="228502"/>
    <n v="0"/>
  </r>
  <r>
    <x v="16"/>
    <s v="228503"/>
    <n v="848771.75"/>
  </r>
  <r>
    <x v="16"/>
    <s v="228601"/>
    <n v="86906.4"/>
  </r>
  <r>
    <x v="16"/>
    <s v="228602"/>
    <n v="0"/>
  </r>
  <r>
    <x v="16"/>
    <s v="228604"/>
    <n v="0"/>
  </r>
  <r>
    <x v="16"/>
    <s v="228701"/>
    <n v="534824"/>
  </r>
  <r>
    <x v="16"/>
    <s v="228702"/>
    <n v="749340"/>
  </r>
  <r>
    <x v="16"/>
    <s v="228703"/>
    <n v="0"/>
  </r>
  <r>
    <x v="16"/>
    <s v="228704"/>
    <n v="50000"/>
  </r>
  <r>
    <x v="16"/>
    <s v="228705"/>
    <n v="3557538.9699999997"/>
  </r>
  <r>
    <x v="16"/>
    <s v="228706"/>
    <n v="188864.84"/>
  </r>
  <r>
    <x v="16"/>
    <s v="228801"/>
    <n v="0"/>
  </r>
  <r>
    <x v="0"/>
    <s v="."/>
    <n v="639591"/>
  </r>
  <r>
    <x v="17"/>
    <s v="229101"/>
    <n v="40656"/>
  </r>
  <r>
    <x v="17"/>
    <s v="229201"/>
    <n v="0"/>
  </r>
  <r>
    <x v="17"/>
    <s v="229203"/>
    <n v="598935"/>
  </r>
  <r>
    <x v="0"/>
    <s v="."/>
    <m/>
  </r>
  <r>
    <x v="0"/>
    <s v="."/>
    <n v="661346.43000000005"/>
  </r>
  <r>
    <x v="0"/>
    <s v="."/>
    <n v="24636.989999999991"/>
  </r>
  <r>
    <x v="18"/>
    <s v="231101"/>
    <n v="24636.989999999991"/>
  </r>
  <r>
    <x v="18"/>
    <s v="231302"/>
    <n v="0"/>
  </r>
  <r>
    <x v="18"/>
    <s v="231303"/>
    <n v="0"/>
  </r>
  <r>
    <x v="18"/>
    <s v="231401"/>
    <n v="0"/>
  </r>
  <r>
    <x v="0"/>
    <s v="."/>
    <n v="0"/>
  </r>
  <r>
    <x v="19"/>
    <s v="232101"/>
    <n v="0"/>
  </r>
  <r>
    <x v="19"/>
    <s v="232201"/>
    <n v="0"/>
  </r>
  <r>
    <x v="19"/>
    <s v="232301"/>
    <n v="0"/>
  </r>
  <r>
    <x v="19"/>
    <s v="232401"/>
    <n v="0"/>
  </r>
  <r>
    <x v="0"/>
    <s v="."/>
    <n v="139998.81000000008"/>
  </r>
  <r>
    <x v="20"/>
    <s v="233101"/>
    <n v="-3.4106051316484809E-13"/>
  </r>
  <r>
    <x v="20"/>
    <s v="233201"/>
    <n v="138037.00000000009"/>
  </r>
  <r>
    <x v="20"/>
    <s v="233301"/>
    <n v="0"/>
  </r>
  <r>
    <x v="20"/>
    <s v="233401"/>
    <n v="0"/>
  </r>
  <r>
    <x v="20"/>
    <s v="233501"/>
    <n v="1961.81"/>
  </r>
  <r>
    <x v="20"/>
    <s v="233601"/>
    <n v="0"/>
  </r>
  <r>
    <x v="0"/>
    <s v="."/>
    <n v="0"/>
  </r>
  <r>
    <x v="21"/>
    <s v="234101"/>
    <n v="0"/>
  </r>
  <r>
    <x v="0"/>
    <s v="."/>
    <n v="0"/>
  </r>
  <r>
    <x v="22"/>
    <s v="235101"/>
    <n v="0"/>
  </r>
  <r>
    <x v="22"/>
    <s v="235201"/>
    <n v="0"/>
  </r>
  <r>
    <x v="22"/>
    <s v="235301"/>
    <n v="0"/>
  </r>
  <r>
    <x v="22"/>
    <s v="235401"/>
    <n v="0"/>
  </r>
  <r>
    <x v="22"/>
    <s v="235501"/>
    <n v="0"/>
  </r>
  <r>
    <x v="0"/>
    <s v="."/>
    <n v="0"/>
  </r>
  <r>
    <x v="23"/>
    <s v="236101"/>
    <n v="0"/>
  </r>
  <r>
    <x v="23"/>
    <s v="236201"/>
    <n v="0"/>
  </r>
  <r>
    <x v="23"/>
    <s v="236202"/>
    <n v="0"/>
  </r>
  <r>
    <x v="23"/>
    <s v="236203"/>
    <n v="0"/>
  </r>
  <r>
    <x v="23"/>
    <s v="236304"/>
    <n v="0"/>
  </r>
  <r>
    <x v="23"/>
    <s v="236306"/>
    <n v="0"/>
  </r>
  <r>
    <x v="23"/>
    <s v="236404"/>
    <n v="0"/>
  </r>
  <r>
    <x v="23"/>
    <s v="236406"/>
    <n v="0"/>
  </r>
  <r>
    <x v="0"/>
    <s v="."/>
    <n v="273934.67"/>
  </r>
  <r>
    <x v="24"/>
    <s v="237101"/>
    <n v="61875.639999999992"/>
  </r>
  <r>
    <x v="24"/>
    <s v="237102"/>
    <n v="212059.03"/>
  </r>
  <r>
    <x v="24"/>
    <s v="237104"/>
    <n v="0"/>
  </r>
  <r>
    <x v="24"/>
    <s v="237105"/>
    <n v="0"/>
  </r>
  <r>
    <x v="24"/>
    <s v="237106"/>
    <n v="0"/>
  </r>
  <r>
    <x v="24"/>
    <s v="237203"/>
    <n v="0"/>
  </r>
  <r>
    <x v="24"/>
    <s v="237204"/>
    <n v="0"/>
  </r>
  <r>
    <x v="24"/>
    <s v="237205"/>
    <n v="0"/>
  </r>
  <r>
    <x v="24"/>
    <s v="237206"/>
    <n v="0"/>
  </r>
  <r>
    <x v="24"/>
    <s v="237207"/>
    <n v="0"/>
  </r>
  <r>
    <x v="24"/>
    <s v="237299"/>
    <n v="0"/>
  </r>
  <r>
    <x v="0"/>
    <s v="."/>
    <n v="0"/>
  </r>
  <r>
    <x v="0"/>
    <s v="."/>
    <n v="222775.96"/>
  </r>
  <r>
    <x v="25"/>
    <s v="239101"/>
    <n v="48741.999999999978"/>
  </r>
  <r>
    <x v="25"/>
    <s v="239201"/>
    <n v="0"/>
  </r>
  <r>
    <x v="25"/>
    <s v="239202"/>
    <n v="0"/>
  </r>
  <r>
    <x v="25"/>
    <s v="239301"/>
    <n v="76078.3"/>
  </r>
  <r>
    <x v="25"/>
    <s v="239401"/>
    <n v="0"/>
  </r>
  <r>
    <x v="25"/>
    <s v="239501"/>
    <n v="22500"/>
  </r>
  <r>
    <x v="25"/>
    <s v="239601"/>
    <n v="18829"/>
  </r>
  <r>
    <x v="25"/>
    <s v="239801"/>
    <n v="0"/>
  </r>
  <r>
    <x v="25"/>
    <s v="239802"/>
    <n v="0"/>
  </r>
  <r>
    <x v="25"/>
    <s v="239901"/>
    <n v="38625.85"/>
  </r>
  <r>
    <x v="25"/>
    <s v="239904"/>
    <n v="9552.81"/>
  </r>
  <r>
    <x v="25"/>
    <s v="239905"/>
    <n v="8448"/>
  </r>
  <r>
    <x v="0"/>
    <s v="."/>
    <m/>
  </r>
  <r>
    <x v="0"/>
    <s v="."/>
    <n v="22476713.050000001"/>
  </r>
  <r>
    <x v="0"/>
    <s v="."/>
    <n v="22476713.050000001"/>
  </r>
  <r>
    <x v="26"/>
    <s v="241101"/>
    <n v="20239088.57"/>
  </r>
  <r>
    <x v="26"/>
    <s v="241202"/>
    <n v="0"/>
  </r>
  <r>
    <x v="26"/>
    <s v="241401"/>
    <n v="1376236.1099999999"/>
  </r>
  <r>
    <x v="26"/>
    <s v="241401"/>
    <n v="5550"/>
  </r>
  <r>
    <x v="26"/>
    <s v="241401"/>
    <n v="91000"/>
  </r>
  <r>
    <x v="26"/>
    <s v="241401"/>
    <n v="714838.37"/>
  </r>
  <r>
    <x v="26"/>
    <s v="241605"/>
    <n v="50000"/>
  </r>
  <r>
    <x v="0"/>
    <s v="."/>
    <n v="0"/>
  </r>
  <r>
    <x v="27"/>
    <s v="242102"/>
    <n v="0"/>
  </r>
  <r>
    <x v="27"/>
    <s v="242103"/>
    <n v="0"/>
  </r>
  <r>
    <x v="27"/>
    <s v="242202"/>
    <n v="0"/>
  </r>
  <r>
    <x v="27"/>
    <s v="242302"/>
    <n v="0"/>
  </r>
  <r>
    <x v="0"/>
    <s v="."/>
    <n v="0"/>
  </r>
  <r>
    <x v="0"/>
    <s v="."/>
    <n v="0"/>
  </r>
  <r>
    <x v="0"/>
    <s v="."/>
    <n v="0"/>
  </r>
  <r>
    <x v="28"/>
    <s v="245202"/>
    <n v="0"/>
  </r>
  <r>
    <x v="0"/>
    <s v="."/>
    <n v="0"/>
  </r>
  <r>
    <x v="0"/>
    <s v="."/>
    <n v="0"/>
  </r>
  <r>
    <x v="29"/>
    <s v="247201"/>
    <n v="0"/>
  </r>
  <r>
    <x v="0"/>
    <s v="."/>
    <n v="0"/>
  </r>
  <r>
    <x v="0"/>
    <s v="."/>
    <m/>
  </r>
  <r>
    <x v="0"/>
    <s v="."/>
    <n v="0"/>
  </r>
  <r>
    <x v="0"/>
    <s v="."/>
    <m/>
  </r>
  <r>
    <x v="0"/>
    <s v="."/>
    <n v="3964899.51"/>
  </r>
  <r>
    <x v="0"/>
    <s v="."/>
    <n v="202780.48"/>
  </r>
  <r>
    <x v="30"/>
    <s v="261101"/>
    <n v="202780.48"/>
  </r>
  <r>
    <x v="30"/>
    <s v="261201"/>
    <n v="0"/>
  </r>
  <r>
    <x v="30"/>
    <s v="261301"/>
    <n v="0"/>
  </r>
  <r>
    <x v="30"/>
    <s v="261401"/>
    <n v="0"/>
  </r>
  <r>
    <x v="30"/>
    <s v="261901"/>
    <n v="0"/>
  </r>
  <r>
    <x v="0"/>
    <s v="."/>
    <n v="149280"/>
  </r>
  <r>
    <x v="31"/>
    <s v="262101"/>
    <n v="149280"/>
  </r>
  <r>
    <x v="31"/>
    <s v="262201"/>
    <n v="0"/>
  </r>
  <r>
    <x v="31"/>
    <s v="262301"/>
    <n v="0"/>
  </r>
  <r>
    <x v="31"/>
    <s v="262401"/>
    <n v="0"/>
  </r>
  <r>
    <x v="0"/>
    <s v="."/>
    <n v="18389"/>
  </r>
  <r>
    <x v="32"/>
    <s v="263101"/>
    <n v="18389"/>
  </r>
  <r>
    <x v="32"/>
    <s v="263201"/>
    <n v="0"/>
  </r>
  <r>
    <x v="0"/>
    <s v="."/>
    <n v="0"/>
  </r>
  <r>
    <x v="33"/>
    <s v="264101"/>
    <n v="0"/>
  </r>
  <r>
    <x v="33"/>
    <s v="264701"/>
    <n v="0"/>
  </r>
  <r>
    <x v="33"/>
    <s v="264801"/>
    <n v="0"/>
  </r>
  <r>
    <x v="0"/>
    <s v="."/>
    <n v="116195.00999999998"/>
  </r>
  <r>
    <x v="34"/>
    <s v="265101"/>
    <n v="0"/>
  </r>
  <r>
    <x v="34"/>
    <s v="265201"/>
    <n v="0"/>
  </r>
  <r>
    <x v="34"/>
    <s v="265202"/>
    <n v="0"/>
  </r>
  <r>
    <x v="34"/>
    <s v="265401"/>
    <n v="0"/>
  </r>
  <r>
    <x v="34"/>
    <s v="265501"/>
    <n v="116195.00999999998"/>
  </r>
  <r>
    <x v="34"/>
    <s v="265601"/>
    <n v="2.2737367544323206E-13"/>
  </r>
  <r>
    <x v="34"/>
    <s v="265701"/>
    <n v="0"/>
  </r>
  <r>
    <x v="0"/>
    <s v="."/>
    <n v="0"/>
  </r>
  <r>
    <x v="35"/>
    <s v="266101"/>
    <n v="0"/>
  </r>
  <r>
    <x v="35"/>
    <s v="266201"/>
    <n v="0"/>
  </r>
  <r>
    <x v="0"/>
    <s v="."/>
    <n v="0"/>
  </r>
  <r>
    <x v="0"/>
    <s v="."/>
    <n v="3478255.02"/>
  </r>
  <r>
    <x v="36"/>
    <s v="268301"/>
    <n v="3478255.02"/>
  </r>
  <r>
    <x v="36"/>
    <s v="268801"/>
    <n v="0"/>
  </r>
  <r>
    <x v="0"/>
    <s v="."/>
    <n v="0"/>
  </r>
  <r>
    <x v="0"/>
    <s v="."/>
    <m/>
  </r>
  <r>
    <x v="0"/>
    <s v="."/>
    <n v="0"/>
  </r>
  <r>
    <x v="0"/>
    <s v="."/>
    <n v="0"/>
  </r>
  <r>
    <x v="37"/>
    <n v="271201"/>
    <n v="0"/>
  </r>
  <r>
    <x v="0"/>
    <s v="."/>
    <m/>
  </r>
  <r>
    <x v="38"/>
    <m/>
    <m/>
  </r>
  <r>
    <x v="39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s v="."/>
    <n v="685544131.00000012"/>
  </r>
  <r>
    <x v="0"/>
    <s v="."/>
    <n v="615047036.72000003"/>
  </r>
  <r>
    <x v="1"/>
    <s v="151215"/>
    <n v="615047036.72000003"/>
  </r>
  <r>
    <x v="0"/>
    <s v="."/>
    <n v="69542331.339999989"/>
  </r>
  <r>
    <x v="2"/>
    <s v="161202"/>
    <n v="69542331.339999989"/>
  </r>
  <r>
    <x v="0"/>
    <s v="."/>
    <n v="954762.94000000006"/>
  </r>
  <r>
    <x v="3"/>
    <s v="164107"/>
    <n v="0"/>
  </r>
  <r>
    <x v="3"/>
    <s v="164199"/>
    <n v="954762.94000000006"/>
  </r>
  <r>
    <x v="0"/>
    <s v="."/>
    <m/>
  </r>
  <r>
    <x v="0"/>
    <s v="."/>
    <n v="232496857.42000002"/>
  </r>
  <r>
    <x v="0"/>
    <s v="."/>
    <m/>
  </r>
  <r>
    <x v="0"/>
    <s v="."/>
    <n v="173735110.92000002"/>
  </r>
  <r>
    <x v="0"/>
    <s v="."/>
    <n v="126614612.13"/>
  </r>
  <r>
    <x v="4"/>
    <s v="211101"/>
    <n v="105464726.79000001"/>
  </r>
  <r>
    <x v="4"/>
    <s v="211208"/>
    <n v="2163635.9600000004"/>
  </r>
  <r>
    <x v="4"/>
    <s v="211401"/>
    <n v="132908.66"/>
  </r>
  <r>
    <x v="4"/>
    <s v="211503"/>
    <n v="7572417.5099999998"/>
  </r>
  <r>
    <x v="4"/>
    <s v="211503"/>
    <n v="2100034.16"/>
  </r>
  <r>
    <x v="4"/>
    <s v="211503"/>
    <n v="0"/>
  </r>
  <r>
    <x v="4"/>
    <s v="211504"/>
    <n v="386781.38"/>
  </r>
  <r>
    <x v="4"/>
    <s v="211601"/>
    <n v="8794107.6700000018"/>
  </r>
  <r>
    <x v="0"/>
    <s v="."/>
    <n v="20790549.920000006"/>
  </r>
  <r>
    <x v="5"/>
    <s v="212101"/>
    <n v="10875186.890000002"/>
  </r>
  <r>
    <x v="5"/>
    <s v="212204"/>
    <n v="9011787.6600000001"/>
  </r>
  <r>
    <x v="5"/>
    <s v="212204"/>
    <n v="903575.37"/>
  </r>
  <r>
    <x v="5"/>
    <s v="212206"/>
    <n v="0"/>
  </r>
  <r>
    <x v="0"/>
    <s v="."/>
    <n v="2084455.51"/>
  </r>
  <r>
    <x v="6"/>
    <s v="213201"/>
    <n v="2084455.51"/>
  </r>
  <r>
    <x v="0"/>
    <s v="."/>
    <n v="9602836.0800000019"/>
  </r>
  <r>
    <x v="7"/>
    <s v="214201"/>
    <n v="0"/>
  </r>
  <r>
    <x v="7"/>
    <s v="214203"/>
    <n v="701029.75"/>
  </r>
  <r>
    <x v="7"/>
    <s v="214204"/>
    <n v="7894344.71"/>
  </r>
  <r>
    <x v="7"/>
    <s v="214204"/>
    <n v="265817.32"/>
  </r>
  <r>
    <x v="7"/>
    <s v="214204"/>
    <n v="705644.3"/>
  </r>
  <r>
    <x v="7"/>
    <s v="214204"/>
    <n v="21000"/>
  </r>
  <r>
    <x v="7"/>
    <s v="214204"/>
    <n v="0"/>
  </r>
  <r>
    <x v="7"/>
    <s v="214204"/>
    <n v="15000"/>
  </r>
  <r>
    <x v="0"/>
    <s v="."/>
    <n v="14642657.279999999"/>
  </r>
  <r>
    <x v="8"/>
    <s v="215101"/>
    <n v="6624091.5799999991"/>
  </r>
  <r>
    <x v="8"/>
    <s v="215201"/>
    <n v="7379380.5199999986"/>
  </r>
  <r>
    <x v="8"/>
    <s v="215301"/>
    <n v="639185.18000000075"/>
  </r>
  <r>
    <x v="0"/>
    <s v="."/>
    <m/>
  </r>
  <r>
    <x v="0"/>
    <s v="."/>
    <n v="23341957.899999999"/>
  </r>
  <r>
    <x v="0"/>
    <s v="."/>
    <n v="4237235.47"/>
  </r>
  <r>
    <x v="9"/>
    <s v="221101"/>
    <n v="0"/>
  </r>
  <r>
    <x v="9"/>
    <s v="221301"/>
    <n v="551231.85"/>
  </r>
  <r>
    <x v="9"/>
    <s v="221501"/>
    <n v="3174882.69"/>
  </r>
  <r>
    <x v="9"/>
    <s v="221601"/>
    <n v="488474.93"/>
  </r>
  <r>
    <x v="9"/>
    <s v="221701"/>
    <n v="2420"/>
  </r>
  <r>
    <x v="9"/>
    <s v="221801"/>
    <n v="20226"/>
  </r>
  <r>
    <x v="0"/>
    <s v="."/>
    <n v="1043292.96"/>
  </r>
  <r>
    <x v="10"/>
    <s v="222101"/>
    <n v="1043632.96"/>
  </r>
  <r>
    <x v="10"/>
    <s v="222201"/>
    <n v="-340"/>
  </r>
  <r>
    <x v="0"/>
    <s v="."/>
    <n v="3569806.8000000003"/>
  </r>
  <r>
    <x v="11"/>
    <s v="223101"/>
    <n v="3547173.37"/>
  </r>
  <r>
    <x v="11"/>
    <s v="223201"/>
    <n v="22633.43"/>
  </r>
  <r>
    <x v="0"/>
    <s v="."/>
    <n v="509967.16"/>
  </r>
  <r>
    <x v="12"/>
    <s v="224101"/>
    <n v="500467.16"/>
  </r>
  <r>
    <x v="12"/>
    <s v="224201"/>
    <n v="9500"/>
  </r>
  <r>
    <x v="12"/>
    <s v="224301"/>
    <n v="0"/>
  </r>
  <r>
    <x v="12"/>
    <s v="224401"/>
    <n v="0"/>
  </r>
  <r>
    <x v="0"/>
    <s v="."/>
    <n v="2053664.5199999998"/>
  </r>
  <r>
    <x v="13"/>
    <s v="225101"/>
    <n v="2053664.5199999998"/>
  </r>
  <r>
    <x v="13"/>
    <s v="225102"/>
    <n v="0"/>
  </r>
  <r>
    <x v="13"/>
    <s v="225401"/>
    <n v="0"/>
  </r>
  <r>
    <x v="13"/>
    <s v="225801"/>
    <n v="0"/>
  </r>
  <r>
    <x v="0"/>
    <s v="."/>
    <n v="6058156.7299999995"/>
  </r>
  <r>
    <x v="14"/>
    <s v="226101"/>
    <n v="0"/>
  </r>
  <r>
    <x v="14"/>
    <s v="226201"/>
    <n v="74225.13"/>
  </r>
  <r>
    <x v="14"/>
    <s v="226301"/>
    <n v="5983931.5999999996"/>
  </r>
  <r>
    <x v="14"/>
    <s v="226901"/>
    <n v="0"/>
  </r>
  <r>
    <x v="0"/>
    <s v="."/>
    <n v="397849.08"/>
  </r>
  <r>
    <x v="15"/>
    <s v="227101"/>
    <n v="181766"/>
  </r>
  <r>
    <x v="15"/>
    <s v="227102"/>
    <n v="0"/>
  </r>
  <r>
    <x v="15"/>
    <s v="227104"/>
    <n v="0"/>
  </r>
  <r>
    <x v="15"/>
    <s v="227106"/>
    <n v="0"/>
  </r>
  <r>
    <x v="15"/>
    <s v="227107"/>
    <n v="10000"/>
  </r>
  <r>
    <x v="15"/>
    <s v="227201"/>
    <n v="0"/>
  </r>
  <r>
    <x v="15"/>
    <s v="227202"/>
    <n v="0"/>
  </r>
  <r>
    <x v="15"/>
    <s v="227206"/>
    <n v="206083.08000000002"/>
  </r>
  <r>
    <x v="15"/>
    <s v="227208"/>
    <n v="0"/>
  </r>
  <r>
    <x v="0"/>
    <s v="."/>
    <n v="5099956.18"/>
  </r>
  <r>
    <x v="16"/>
    <s v="228101"/>
    <n v="1500000"/>
  </r>
  <r>
    <x v="16"/>
    <s v="228201"/>
    <n v="9636.4500000000007"/>
  </r>
  <r>
    <x v="16"/>
    <s v="228202"/>
    <n v="0"/>
  </r>
  <r>
    <x v="16"/>
    <s v="228301"/>
    <n v="130820"/>
  </r>
  <r>
    <x v="16"/>
    <s v="228401"/>
    <n v="103800"/>
  </r>
  <r>
    <x v="16"/>
    <s v="228501"/>
    <n v="36000"/>
  </r>
  <r>
    <x v="16"/>
    <s v="228502"/>
    <n v="0"/>
  </r>
  <r>
    <x v="16"/>
    <s v="228503"/>
    <n v="46562.8"/>
  </r>
  <r>
    <x v="16"/>
    <s v="228601"/>
    <n v="192502"/>
  </r>
  <r>
    <x v="16"/>
    <s v="228602"/>
    <n v="0"/>
  </r>
  <r>
    <x v="16"/>
    <s v="228604"/>
    <n v="0"/>
  </r>
  <r>
    <x v="16"/>
    <s v="228701"/>
    <n v="338030.59"/>
  </r>
  <r>
    <x v="16"/>
    <s v="228702"/>
    <n v="382012.5"/>
  </r>
  <r>
    <x v="16"/>
    <s v="228703"/>
    <n v="0"/>
  </r>
  <r>
    <x v="16"/>
    <s v="228704"/>
    <n v="0"/>
  </r>
  <r>
    <x v="16"/>
    <s v="228705"/>
    <n v="1937289.27"/>
  </r>
  <r>
    <x v="16"/>
    <s v="228706"/>
    <n v="423302.56999999995"/>
  </r>
  <r>
    <x v="16"/>
    <s v="228801"/>
    <n v="0"/>
  </r>
  <r>
    <x v="0"/>
    <s v="."/>
    <n v="372029"/>
  </r>
  <r>
    <x v="17"/>
    <s v="229101"/>
    <n v="44954"/>
  </r>
  <r>
    <x v="17"/>
    <s v="229201"/>
    <n v="0"/>
  </r>
  <r>
    <x v="17"/>
    <s v="229203"/>
    <n v="327075"/>
  </r>
  <r>
    <x v="0"/>
    <s v="."/>
    <m/>
  </r>
  <r>
    <x v="0"/>
    <s v="."/>
    <n v="2366429.4700000016"/>
  </r>
  <r>
    <x v="0"/>
    <s v="."/>
    <n v="1584523.3400000017"/>
  </r>
  <r>
    <x v="18"/>
    <s v="231101"/>
    <n v="1574723.3400000017"/>
  </r>
  <r>
    <x v="18"/>
    <s v="231302"/>
    <n v="0"/>
  </r>
  <r>
    <x v="18"/>
    <s v="231303"/>
    <n v="9800"/>
  </r>
  <r>
    <x v="18"/>
    <s v="231401"/>
    <n v="0"/>
  </r>
  <r>
    <x v="0"/>
    <s v="."/>
    <n v="0"/>
  </r>
  <r>
    <x v="19"/>
    <s v="232101"/>
    <n v="0"/>
  </r>
  <r>
    <x v="19"/>
    <s v="232201"/>
    <n v="0"/>
  </r>
  <r>
    <x v="19"/>
    <s v="232301"/>
    <n v="0"/>
  </r>
  <r>
    <x v="19"/>
    <s v="232401"/>
    <n v="0"/>
  </r>
  <r>
    <x v="0"/>
    <s v="."/>
    <n v="25999.999999999996"/>
  </r>
  <r>
    <x v="20"/>
    <s v="233101"/>
    <n v="0"/>
  </r>
  <r>
    <x v="20"/>
    <s v="233201"/>
    <n v="25999.999999999996"/>
  </r>
  <r>
    <x v="20"/>
    <s v="233301"/>
    <n v="0"/>
  </r>
  <r>
    <x v="20"/>
    <s v="233401"/>
    <n v="0"/>
  </r>
  <r>
    <x v="20"/>
    <s v="233501"/>
    <n v="0"/>
  </r>
  <r>
    <x v="20"/>
    <s v="233601"/>
    <n v="0"/>
  </r>
  <r>
    <x v="0"/>
    <s v="."/>
    <n v="0"/>
  </r>
  <r>
    <x v="21"/>
    <s v="234101"/>
    <n v="0"/>
  </r>
  <r>
    <x v="0"/>
    <s v="."/>
    <n v="0"/>
  </r>
  <r>
    <x v="22"/>
    <s v="235101"/>
    <n v="0"/>
  </r>
  <r>
    <x v="22"/>
    <s v="235201"/>
    <n v="0"/>
  </r>
  <r>
    <x v="22"/>
    <s v="235301"/>
    <n v="0"/>
  </r>
  <r>
    <x v="22"/>
    <s v="235401"/>
    <n v="0"/>
  </r>
  <r>
    <x v="22"/>
    <s v="235501"/>
    <n v="0"/>
  </r>
  <r>
    <x v="0"/>
    <s v="."/>
    <n v="0"/>
  </r>
  <r>
    <x v="23"/>
    <s v="236101"/>
    <n v="0"/>
  </r>
  <r>
    <x v="23"/>
    <s v="236201"/>
    <n v="0"/>
  </r>
  <r>
    <x v="23"/>
    <s v="236202"/>
    <n v="0"/>
  </r>
  <r>
    <x v="23"/>
    <s v="236203"/>
    <n v="0"/>
  </r>
  <r>
    <x v="23"/>
    <s v="236304"/>
    <n v="0"/>
  </r>
  <r>
    <x v="23"/>
    <s v="236306"/>
    <n v="0"/>
  </r>
  <r>
    <x v="23"/>
    <s v="236404"/>
    <n v="0"/>
  </r>
  <r>
    <x v="23"/>
    <s v="236406"/>
    <n v="0"/>
  </r>
  <r>
    <x v="0"/>
    <s v="."/>
    <n v="226884.40000000002"/>
  </r>
  <r>
    <x v="24"/>
    <s v="237101"/>
    <n v="97268.840000000011"/>
  </r>
  <r>
    <x v="24"/>
    <s v="237102"/>
    <n v="116027.96"/>
  </r>
  <r>
    <x v="24"/>
    <s v="237104"/>
    <n v="0"/>
  </r>
  <r>
    <x v="24"/>
    <s v="237105"/>
    <n v="0"/>
  </r>
  <r>
    <x v="24"/>
    <s v="237106"/>
    <n v="0"/>
  </r>
  <r>
    <x v="24"/>
    <s v="237203"/>
    <n v="10182"/>
  </r>
  <r>
    <x v="24"/>
    <s v="237204"/>
    <n v="0"/>
  </r>
  <r>
    <x v="24"/>
    <s v="237205"/>
    <n v="0"/>
  </r>
  <r>
    <x v="24"/>
    <s v="237206"/>
    <n v="3405.6"/>
  </r>
  <r>
    <x v="24"/>
    <s v="237207"/>
    <n v="0"/>
  </r>
  <r>
    <x v="24"/>
    <s v="237299"/>
    <n v="0"/>
  </r>
  <r>
    <x v="0"/>
    <s v="."/>
    <n v="0"/>
  </r>
  <r>
    <x v="0"/>
    <s v="."/>
    <n v="529021.73"/>
  </r>
  <r>
    <x v="25"/>
    <s v="239101"/>
    <n v="52963.7"/>
  </r>
  <r>
    <x v="25"/>
    <s v="239201"/>
    <n v="1.3642420526593924E-12"/>
  </r>
  <r>
    <x v="25"/>
    <s v="239202"/>
    <n v="0"/>
  </r>
  <r>
    <x v="25"/>
    <s v="239301"/>
    <n v="0"/>
  </r>
  <r>
    <x v="25"/>
    <s v="239401"/>
    <n v="0"/>
  </r>
  <r>
    <x v="25"/>
    <s v="239501"/>
    <n v="39909"/>
  </r>
  <r>
    <x v="25"/>
    <s v="239601"/>
    <n v="109500"/>
  </r>
  <r>
    <x v="25"/>
    <s v="239801"/>
    <n v="49200"/>
  </r>
  <r>
    <x v="25"/>
    <s v="239802"/>
    <n v="199885"/>
  </r>
  <r>
    <x v="25"/>
    <s v="239901"/>
    <n v="77564.03"/>
  </r>
  <r>
    <x v="25"/>
    <s v="239904"/>
    <n v="0"/>
  </r>
  <r>
    <x v="25"/>
    <s v="239905"/>
    <n v="0"/>
  </r>
  <r>
    <x v="0"/>
    <s v="."/>
    <m/>
  </r>
  <r>
    <x v="0"/>
    <s v="."/>
    <n v="27128879.950000003"/>
  </r>
  <r>
    <x v="0"/>
    <s v="."/>
    <n v="24537543.650000002"/>
  </r>
  <r>
    <x v="26"/>
    <s v="241101"/>
    <n v="20536276.350000001"/>
  </r>
  <r>
    <x v="26"/>
    <s v="241202"/>
    <n v="0"/>
  </r>
  <r>
    <x v="26"/>
    <s v="241401"/>
    <n v="1961564.8899999997"/>
  </r>
  <r>
    <x v="26"/>
    <s v="241401"/>
    <n v="498150"/>
  </r>
  <r>
    <x v="26"/>
    <s v="241401"/>
    <n v="482391"/>
  </r>
  <r>
    <x v="26"/>
    <s v="241401"/>
    <n v="893461.41"/>
  </r>
  <r>
    <x v="26"/>
    <s v="241605"/>
    <n v="165700"/>
  </r>
  <r>
    <x v="0"/>
    <s v="."/>
    <n v="2011073"/>
  </r>
  <r>
    <x v="27"/>
    <s v="242102"/>
    <n v="1821073"/>
  </r>
  <r>
    <x v="27"/>
    <s v="242103"/>
    <n v="0"/>
  </r>
  <r>
    <x v="27"/>
    <s v="242202"/>
    <n v="0"/>
  </r>
  <r>
    <x v="27"/>
    <s v="242302"/>
    <n v="190000"/>
  </r>
  <r>
    <x v="0"/>
    <s v="."/>
    <n v="0"/>
  </r>
  <r>
    <x v="0"/>
    <s v="."/>
    <n v="0"/>
  </r>
  <r>
    <x v="0"/>
    <s v="."/>
    <n v="0"/>
  </r>
  <r>
    <x v="28"/>
    <s v="245202"/>
    <n v="0"/>
  </r>
  <r>
    <x v="0"/>
    <s v="."/>
    <n v="0"/>
  </r>
  <r>
    <x v="0"/>
    <s v="."/>
    <n v="580263.30000000005"/>
  </r>
  <r>
    <x v="29"/>
    <s v="247201"/>
    <n v="580263.30000000005"/>
  </r>
  <r>
    <x v="0"/>
    <s v="."/>
    <n v="0"/>
  </r>
  <r>
    <x v="0"/>
    <s v="."/>
    <m/>
  </r>
  <r>
    <x v="0"/>
    <s v="."/>
    <n v="0"/>
  </r>
  <r>
    <x v="0"/>
    <s v="."/>
    <m/>
  </r>
  <r>
    <x v="0"/>
    <s v="."/>
    <n v="5744476.6600000001"/>
  </r>
  <r>
    <x v="0"/>
    <s v="."/>
    <n v="226321.1999999999"/>
  </r>
  <r>
    <x v="30"/>
    <s v="261101"/>
    <n v="-1.1641532182693481E-10"/>
  </r>
  <r>
    <x v="30"/>
    <s v="261201"/>
    <n v="0"/>
  </r>
  <r>
    <x v="30"/>
    <s v="261301"/>
    <n v="226321.2"/>
  </r>
  <r>
    <x v="30"/>
    <s v="261401"/>
    <n v="0"/>
  </r>
  <r>
    <x v="30"/>
    <s v="261901"/>
    <n v="0"/>
  </r>
  <r>
    <x v="0"/>
    <s v="."/>
    <n v="147222"/>
  </r>
  <r>
    <x v="31"/>
    <s v="262101"/>
    <n v="0"/>
  </r>
  <r>
    <x v="31"/>
    <s v="262201"/>
    <n v="0"/>
  </r>
  <r>
    <x v="31"/>
    <s v="262301"/>
    <n v="147222"/>
  </r>
  <r>
    <x v="31"/>
    <s v="262401"/>
    <n v="0"/>
  </r>
  <r>
    <x v="0"/>
    <s v="."/>
    <n v="0"/>
  </r>
  <r>
    <x v="32"/>
    <s v="263101"/>
    <n v="0"/>
  </r>
  <r>
    <x v="32"/>
    <s v="263201"/>
    <n v="0"/>
  </r>
  <r>
    <x v="0"/>
    <s v="."/>
    <n v="0"/>
  </r>
  <r>
    <x v="33"/>
    <s v="264101"/>
    <n v="0"/>
  </r>
  <r>
    <x v="33"/>
    <s v="264701"/>
    <n v="0"/>
  </r>
  <r>
    <x v="33"/>
    <s v="264801"/>
    <n v="0"/>
  </r>
  <r>
    <x v="0"/>
    <s v="."/>
    <n v="720115.61"/>
  </r>
  <r>
    <x v="34"/>
    <s v="265101"/>
    <n v="0"/>
  </r>
  <r>
    <x v="34"/>
    <s v="265201"/>
    <n v="720115.61"/>
  </r>
  <r>
    <x v="34"/>
    <s v="265202"/>
    <n v="0"/>
  </r>
  <r>
    <x v="34"/>
    <s v="265401"/>
    <n v="0"/>
  </r>
  <r>
    <x v="34"/>
    <s v="265501"/>
    <n v="7.2759576141834259E-12"/>
  </r>
  <r>
    <x v="34"/>
    <s v="265601"/>
    <n v="-2.5011104298755527E-12"/>
  </r>
  <r>
    <x v="34"/>
    <s v="265701"/>
    <n v="0"/>
  </r>
  <r>
    <x v="0"/>
    <s v="."/>
    <n v="0"/>
  </r>
  <r>
    <x v="35"/>
    <s v="266101"/>
    <n v="0"/>
  </r>
  <r>
    <x v="35"/>
    <s v="266201"/>
    <n v="0"/>
  </r>
  <r>
    <x v="0"/>
    <s v="."/>
    <n v="0"/>
  </r>
  <r>
    <x v="0"/>
    <s v="."/>
    <n v="4650817.8500000006"/>
  </r>
  <r>
    <x v="36"/>
    <s v="268301"/>
    <n v="4650817.8500000006"/>
  </r>
  <r>
    <x v="36"/>
    <s v="268801"/>
    <n v="0"/>
  </r>
  <r>
    <x v="0"/>
    <s v="."/>
    <n v="0"/>
  </r>
  <r>
    <x v="0"/>
    <s v="."/>
    <m/>
  </r>
  <r>
    <x v="0"/>
    <s v="."/>
    <n v="180002.52"/>
  </r>
  <r>
    <x v="0"/>
    <s v="."/>
    <n v="180002.52"/>
  </r>
  <r>
    <x v="37"/>
    <n v="271201"/>
    <n v="180002.52"/>
  </r>
  <r>
    <x v="0"/>
    <s v="."/>
    <n v="232496857.42000002"/>
  </r>
  <r>
    <x v="38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D2FFE9-7D4D-4316-9CA2-844C49935561}" name="PivotTable1" cacheId="19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4:F45" firstHeaderRow="1" firstDataRow="1" firstDataCol="1"/>
  <pivotFields count="3">
    <pivotField axis="axisRow" showAl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9"/>
        <item x="38"/>
        <item t="default"/>
      </items>
    </pivotField>
    <pivotField showAll="0"/>
    <pivotField dataField="1" showAll="0"/>
  </pivotFields>
  <rowFields count="1">
    <field x="0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dataFields count="1">
    <dataField name="Sum of Ene" fld="2" baseField="0" baseItem="0" numFmtId="165"/>
  </dataFields>
  <formats count="3">
    <format dxfId="9">
      <pivotArea grandRow="1" outline="0" collapsedLevelsAreSubtotals="1" fieldPosition="0"/>
    </format>
    <format dxfId="8">
      <pivotArea outline="0" collapsedLevelsAreSubtotals="1" fieldPosition="0"/>
    </format>
    <format dxfId="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D70B31-0489-4E10-A124-5B4BDA0C9122}" name="PivotTable1" cacheId="19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4:F44" firstHeaderRow="1" firstDataRow="1" firstDataCol="1"/>
  <pivotFields count="3">
    <pivotField axis="axisRow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showAll="0"/>
    <pivotField dataField="1" showAll="0"/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Sum of Feb" fld="2" baseField="0" baseItem="0"/>
  </dataFields>
  <formats count="3">
    <format dxfId="6">
      <pivotArea grandRow="1" outline="0" collapsedLevelsAreSubtotals="1" fieldPosition="0"/>
    </format>
    <format dxfId="5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5A069-9E86-43F3-92CB-6AB509084A45}">
  <sheetPr codeName="Sheet19"/>
  <dimension ref="A4:P50"/>
  <sheetViews>
    <sheetView showGridLines="0" zoomScale="80" zoomScaleNormal="80" workbookViewId="0">
      <selection activeCell="M29" sqref="M29"/>
    </sheetView>
  </sheetViews>
  <sheetFormatPr defaultColWidth="11.42578125" defaultRowHeight="15" outlineLevelRow="1" outlineLevelCol="1" x14ac:dyDescent="0.25"/>
  <cols>
    <col min="1" max="2" width="11.42578125" style="341"/>
    <col min="3" max="3" width="7.7109375" style="341" bestFit="1" customWidth="1"/>
    <col min="4" max="4" width="8.140625" style="341" bestFit="1" customWidth="1"/>
    <col min="5" max="5" width="11.7109375" style="341" bestFit="1" customWidth="1"/>
    <col min="6" max="6" width="9.140625" style="341" bestFit="1" customWidth="1"/>
    <col min="7" max="7" width="53.85546875" style="341" bestFit="1" customWidth="1"/>
    <col min="8" max="8" width="8" style="341" hidden="1" customWidth="1" outlineLevel="1"/>
    <col min="9" max="9" width="18.85546875" style="341" bestFit="1" customWidth="1" collapsed="1"/>
    <col min="10" max="10" width="19.140625" style="341" bestFit="1" customWidth="1"/>
    <col min="11" max="11" width="5.28515625" style="341" bestFit="1" customWidth="1"/>
    <col min="12" max="12" width="12.85546875" style="341" bestFit="1" customWidth="1"/>
    <col min="13" max="259" width="11.42578125" style="341"/>
    <col min="260" max="260" width="7.7109375" style="341" bestFit="1" customWidth="1"/>
    <col min="261" max="261" width="12.140625" style="341" bestFit="1" customWidth="1"/>
    <col min="262" max="262" width="8.42578125" style="341" bestFit="1" customWidth="1"/>
    <col min="263" max="263" width="47.42578125" style="341" bestFit="1" customWidth="1"/>
    <col min="264" max="264" width="8.140625" style="341" bestFit="1" customWidth="1"/>
    <col min="265" max="265" width="19.85546875" style="341" bestFit="1" customWidth="1"/>
    <col min="266" max="266" width="20.7109375" style="341" bestFit="1" customWidth="1"/>
    <col min="267" max="267" width="13.85546875" style="341" bestFit="1" customWidth="1"/>
    <col min="268" max="515" width="11.42578125" style="341"/>
    <col min="516" max="516" width="7.7109375" style="341" bestFit="1" customWidth="1"/>
    <col min="517" max="517" width="12.140625" style="341" bestFit="1" customWidth="1"/>
    <col min="518" max="518" width="8.42578125" style="341" bestFit="1" customWidth="1"/>
    <col min="519" max="519" width="47.42578125" style="341" bestFit="1" customWidth="1"/>
    <col min="520" max="520" width="8.140625" style="341" bestFit="1" customWidth="1"/>
    <col min="521" max="521" width="19.85546875" style="341" bestFit="1" customWidth="1"/>
    <col min="522" max="522" width="20.7109375" style="341" bestFit="1" customWidth="1"/>
    <col min="523" max="523" width="13.85546875" style="341" bestFit="1" customWidth="1"/>
    <col min="524" max="771" width="11.42578125" style="341"/>
    <col min="772" max="772" width="7.7109375" style="341" bestFit="1" customWidth="1"/>
    <col min="773" max="773" width="12.140625" style="341" bestFit="1" customWidth="1"/>
    <col min="774" max="774" width="8.42578125" style="341" bestFit="1" customWidth="1"/>
    <col min="775" max="775" width="47.42578125" style="341" bestFit="1" customWidth="1"/>
    <col min="776" max="776" width="8.140625" style="341" bestFit="1" customWidth="1"/>
    <col min="777" max="777" width="19.85546875" style="341" bestFit="1" customWidth="1"/>
    <col min="778" max="778" width="20.7109375" style="341" bestFit="1" customWidth="1"/>
    <col min="779" max="779" width="13.85546875" style="341" bestFit="1" customWidth="1"/>
    <col min="780" max="1027" width="11.42578125" style="341"/>
    <col min="1028" max="1028" width="7.7109375" style="341" bestFit="1" customWidth="1"/>
    <col min="1029" max="1029" width="12.140625" style="341" bestFit="1" customWidth="1"/>
    <col min="1030" max="1030" width="8.42578125" style="341" bestFit="1" customWidth="1"/>
    <col min="1031" max="1031" width="47.42578125" style="341" bestFit="1" customWidth="1"/>
    <col min="1032" max="1032" width="8.140625" style="341" bestFit="1" customWidth="1"/>
    <col min="1033" max="1033" width="19.85546875" style="341" bestFit="1" customWidth="1"/>
    <col min="1034" max="1034" width="20.7109375" style="341" bestFit="1" customWidth="1"/>
    <col min="1035" max="1035" width="13.85546875" style="341" bestFit="1" customWidth="1"/>
    <col min="1036" max="1283" width="11.42578125" style="341"/>
    <col min="1284" max="1284" width="7.7109375" style="341" bestFit="1" customWidth="1"/>
    <col min="1285" max="1285" width="12.140625" style="341" bestFit="1" customWidth="1"/>
    <col min="1286" max="1286" width="8.42578125" style="341" bestFit="1" customWidth="1"/>
    <col min="1287" max="1287" width="47.42578125" style="341" bestFit="1" customWidth="1"/>
    <col min="1288" max="1288" width="8.140625" style="341" bestFit="1" customWidth="1"/>
    <col min="1289" max="1289" width="19.85546875" style="341" bestFit="1" customWidth="1"/>
    <col min="1290" max="1290" width="20.7109375" style="341" bestFit="1" customWidth="1"/>
    <col min="1291" max="1291" width="13.85546875" style="341" bestFit="1" customWidth="1"/>
    <col min="1292" max="1539" width="11.42578125" style="341"/>
    <col min="1540" max="1540" width="7.7109375" style="341" bestFit="1" customWidth="1"/>
    <col min="1541" max="1541" width="12.140625" style="341" bestFit="1" customWidth="1"/>
    <col min="1542" max="1542" width="8.42578125" style="341" bestFit="1" customWidth="1"/>
    <col min="1543" max="1543" width="47.42578125" style="341" bestFit="1" customWidth="1"/>
    <col min="1544" max="1544" width="8.140625" style="341" bestFit="1" customWidth="1"/>
    <col min="1545" max="1545" width="19.85546875" style="341" bestFit="1" customWidth="1"/>
    <col min="1546" max="1546" width="20.7109375" style="341" bestFit="1" customWidth="1"/>
    <col min="1547" max="1547" width="13.85546875" style="341" bestFit="1" customWidth="1"/>
    <col min="1548" max="1795" width="11.42578125" style="341"/>
    <col min="1796" max="1796" width="7.7109375" style="341" bestFit="1" customWidth="1"/>
    <col min="1797" max="1797" width="12.140625" style="341" bestFit="1" customWidth="1"/>
    <col min="1798" max="1798" width="8.42578125" style="341" bestFit="1" customWidth="1"/>
    <col min="1799" max="1799" width="47.42578125" style="341" bestFit="1" customWidth="1"/>
    <col min="1800" max="1800" width="8.140625" style="341" bestFit="1" customWidth="1"/>
    <col min="1801" max="1801" width="19.85546875" style="341" bestFit="1" customWidth="1"/>
    <col min="1802" max="1802" width="20.7109375" style="341" bestFit="1" customWidth="1"/>
    <col min="1803" max="1803" width="13.85546875" style="341" bestFit="1" customWidth="1"/>
    <col min="1804" max="2051" width="11.42578125" style="341"/>
    <col min="2052" max="2052" width="7.7109375" style="341" bestFit="1" customWidth="1"/>
    <col min="2053" max="2053" width="12.140625" style="341" bestFit="1" customWidth="1"/>
    <col min="2054" max="2054" width="8.42578125" style="341" bestFit="1" customWidth="1"/>
    <col min="2055" max="2055" width="47.42578125" style="341" bestFit="1" customWidth="1"/>
    <col min="2056" max="2056" width="8.140625" style="341" bestFit="1" customWidth="1"/>
    <col min="2057" max="2057" width="19.85546875" style="341" bestFit="1" customWidth="1"/>
    <col min="2058" max="2058" width="20.7109375" style="341" bestFit="1" customWidth="1"/>
    <col min="2059" max="2059" width="13.85546875" style="341" bestFit="1" customWidth="1"/>
    <col min="2060" max="2307" width="11.42578125" style="341"/>
    <col min="2308" max="2308" width="7.7109375" style="341" bestFit="1" customWidth="1"/>
    <col min="2309" max="2309" width="12.140625" style="341" bestFit="1" customWidth="1"/>
    <col min="2310" max="2310" width="8.42578125" style="341" bestFit="1" customWidth="1"/>
    <col min="2311" max="2311" width="47.42578125" style="341" bestFit="1" customWidth="1"/>
    <col min="2312" max="2312" width="8.140625" style="341" bestFit="1" customWidth="1"/>
    <col min="2313" max="2313" width="19.85546875" style="341" bestFit="1" customWidth="1"/>
    <col min="2314" max="2314" width="20.7109375" style="341" bestFit="1" customWidth="1"/>
    <col min="2315" max="2315" width="13.85546875" style="341" bestFit="1" customWidth="1"/>
    <col min="2316" max="2563" width="11.42578125" style="341"/>
    <col min="2564" max="2564" width="7.7109375" style="341" bestFit="1" customWidth="1"/>
    <col min="2565" max="2565" width="12.140625" style="341" bestFit="1" customWidth="1"/>
    <col min="2566" max="2566" width="8.42578125" style="341" bestFit="1" customWidth="1"/>
    <col min="2567" max="2567" width="47.42578125" style="341" bestFit="1" customWidth="1"/>
    <col min="2568" max="2568" width="8.140625" style="341" bestFit="1" customWidth="1"/>
    <col min="2569" max="2569" width="19.85546875" style="341" bestFit="1" customWidth="1"/>
    <col min="2570" max="2570" width="20.7109375" style="341" bestFit="1" customWidth="1"/>
    <col min="2571" max="2571" width="13.85546875" style="341" bestFit="1" customWidth="1"/>
    <col min="2572" max="2819" width="11.42578125" style="341"/>
    <col min="2820" max="2820" width="7.7109375" style="341" bestFit="1" customWidth="1"/>
    <col min="2821" max="2821" width="12.140625" style="341" bestFit="1" customWidth="1"/>
    <col min="2822" max="2822" width="8.42578125" style="341" bestFit="1" customWidth="1"/>
    <col min="2823" max="2823" width="47.42578125" style="341" bestFit="1" customWidth="1"/>
    <col min="2824" max="2824" width="8.140625" style="341" bestFit="1" customWidth="1"/>
    <col min="2825" max="2825" width="19.85546875" style="341" bestFit="1" customWidth="1"/>
    <col min="2826" max="2826" width="20.7109375" style="341" bestFit="1" customWidth="1"/>
    <col min="2827" max="2827" width="13.85546875" style="341" bestFit="1" customWidth="1"/>
    <col min="2828" max="3075" width="11.42578125" style="341"/>
    <col min="3076" max="3076" width="7.7109375" style="341" bestFit="1" customWidth="1"/>
    <col min="3077" max="3077" width="12.140625" style="341" bestFit="1" customWidth="1"/>
    <col min="3078" max="3078" width="8.42578125" style="341" bestFit="1" customWidth="1"/>
    <col min="3079" max="3079" width="47.42578125" style="341" bestFit="1" customWidth="1"/>
    <col min="3080" max="3080" width="8.140625" style="341" bestFit="1" customWidth="1"/>
    <col min="3081" max="3081" width="19.85546875" style="341" bestFit="1" customWidth="1"/>
    <col min="3082" max="3082" width="20.7109375" style="341" bestFit="1" customWidth="1"/>
    <col min="3083" max="3083" width="13.85546875" style="341" bestFit="1" customWidth="1"/>
    <col min="3084" max="3331" width="11.42578125" style="341"/>
    <col min="3332" max="3332" width="7.7109375" style="341" bestFit="1" customWidth="1"/>
    <col min="3333" max="3333" width="12.140625" style="341" bestFit="1" customWidth="1"/>
    <col min="3334" max="3334" width="8.42578125" style="341" bestFit="1" customWidth="1"/>
    <col min="3335" max="3335" width="47.42578125" style="341" bestFit="1" customWidth="1"/>
    <col min="3336" max="3336" width="8.140625" style="341" bestFit="1" customWidth="1"/>
    <col min="3337" max="3337" width="19.85546875" style="341" bestFit="1" customWidth="1"/>
    <col min="3338" max="3338" width="20.7109375" style="341" bestFit="1" customWidth="1"/>
    <col min="3339" max="3339" width="13.85546875" style="341" bestFit="1" customWidth="1"/>
    <col min="3340" max="3587" width="11.42578125" style="341"/>
    <col min="3588" max="3588" width="7.7109375" style="341" bestFit="1" customWidth="1"/>
    <col min="3589" max="3589" width="12.140625" style="341" bestFit="1" customWidth="1"/>
    <col min="3590" max="3590" width="8.42578125" style="341" bestFit="1" customWidth="1"/>
    <col min="3591" max="3591" width="47.42578125" style="341" bestFit="1" customWidth="1"/>
    <col min="3592" max="3592" width="8.140625" style="341" bestFit="1" customWidth="1"/>
    <col min="3593" max="3593" width="19.85546875" style="341" bestFit="1" customWidth="1"/>
    <col min="3594" max="3594" width="20.7109375" style="341" bestFit="1" customWidth="1"/>
    <col min="3595" max="3595" width="13.85546875" style="341" bestFit="1" customWidth="1"/>
    <col min="3596" max="3843" width="11.42578125" style="341"/>
    <col min="3844" max="3844" width="7.7109375" style="341" bestFit="1" customWidth="1"/>
    <col min="3845" max="3845" width="12.140625" style="341" bestFit="1" customWidth="1"/>
    <col min="3846" max="3846" width="8.42578125" style="341" bestFit="1" customWidth="1"/>
    <col min="3847" max="3847" width="47.42578125" style="341" bestFit="1" customWidth="1"/>
    <col min="3848" max="3848" width="8.140625" style="341" bestFit="1" customWidth="1"/>
    <col min="3849" max="3849" width="19.85546875" style="341" bestFit="1" customWidth="1"/>
    <col min="3850" max="3850" width="20.7109375" style="341" bestFit="1" customWidth="1"/>
    <col min="3851" max="3851" width="13.85546875" style="341" bestFit="1" customWidth="1"/>
    <col min="3852" max="4099" width="11.42578125" style="341"/>
    <col min="4100" max="4100" width="7.7109375" style="341" bestFit="1" customWidth="1"/>
    <col min="4101" max="4101" width="12.140625" style="341" bestFit="1" customWidth="1"/>
    <col min="4102" max="4102" width="8.42578125" style="341" bestFit="1" customWidth="1"/>
    <col min="4103" max="4103" width="47.42578125" style="341" bestFit="1" customWidth="1"/>
    <col min="4104" max="4104" width="8.140625" style="341" bestFit="1" customWidth="1"/>
    <col min="4105" max="4105" width="19.85546875" style="341" bestFit="1" customWidth="1"/>
    <col min="4106" max="4106" width="20.7109375" style="341" bestFit="1" customWidth="1"/>
    <col min="4107" max="4107" width="13.85546875" style="341" bestFit="1" customWidth="1"/>
    <col min="4108" max="4355" width="11.42578125" style="341"/>
    <col min="4356" max="4356" width="7.7109375" style="341" bestFit="1" customWidth="1"/>
    <col min="4357" max="4357" width="12.140625" style="341" bestFit="1" customWidth="1"/>
    <col min="4358" max="4358" width="8.42578125" style="341" bestFit="1" customWidth="1"/>
    <col min="4359" max="4359" width="47.42578125" style="341" bestFit="1" customWidth="1"/>
    <col min="4360" max="4360" width="8.140625" style="341" bestFit="1" customWidth="1"/>
    <col min="4361" max="4361" width="19.85546875" style="341" bestFit="1" customWidth="1"/>
    <col min="4362" max="4362" width="20.7109375" style="341" bestFit="1" customWidth="1"/>
    <col min="4363" max="4363" width="13.85546875" style="341" bestFit="1" customWidth="1"/>
    <col min="4364" max="4611" width="11.42578125" style="341"/>
    <col min="4612" max="4612" width="7.7109375" style="341" bestFit="1" customWidth="1"/>
    <col min="4613" max="4613" width="12.140625" style="341" bestFit="1" customWidth="1"/>
    <col min="4614" max="4614" width="8.42578125" style="341" bestFit="1" customWidth="1"/>
    <col min="4615" max="4615" width="47.42578125" style="341" bestFit="1" customWidth="1"/>
    <col min="4616" max="4616" width="8.140625" style="341" bestFit="1" customWidth="1"/>
    <col min="4617" max="4617" width="19.85546875" style="341" bestFit="1" customWidth="1"/>
    <col min="4618" max="4618" width="20.7109375" style="341" bestFit="1" customWidth="1"/>
    <col min="4619" max="4619" width="13.85546875" style="341" bestFit="1" customWidth="1"/>
    <col min="4620" max="4867" width="11.42578125" style="341"/>
    <col min="4868" max="4868" width="7.7109375" style="341" bestFit="1" customWidth="1"/>
    <col min="4869" max="4869" width="12.140625" style="341" bestFit="1" customWidth="1"/>
    <col min="4870" max="4870" width="8.42578125" style="341" bestFit="1" customWidth="1"/>
    <col min="4871" max="4871" width="47.42578125" style="341" bestFit="1" customWidth="1"/>
    <col min="4872" max="4872" width="8.140625" style="341" bestFit="1" customWidth="1"/>
    <col min="4873" max="4873" width="19.85546875" style="341" bestFit="1" customWidth="1"/>
    <col min="4874" max="4874" width="20.7109375" style="341" bestFit="1" customWidth="1"/>
    <col min="4875" max="4875" width="13.85546875" style="341" bestFit="1" customWidth="1"/>
    <col min="4876" max="5123" width="11.42578125" style="341"/>
    <col min="5124" max="5124" width="7.7109375" style="341" bestFit="1" customWidth="1"/>
    <col min="5125" max="5125" width="12.140625" style="341" bestFit="1" customWidth="1"/>
    <col min="5126" max="5126" width="8.42578125" style="341" bestFit="1" customWidth="1"/>
    <col min="5127" max="5127" width="47.42578125" style="341" bestFit="1" customWidth="1"/>
    <col min="5128" max="5128" width="8.140625" style="341" bestFit="1" customWidth="1"/>
    <col min="5129" max="5129" width="19.85546875" style="341" bestFit="1" customWidth="1"/>
    <col min="5130" max="5130" width="20.7109375" style="341" bestFit="1" customWidth="1"/>
    <col min="5131" max="5131" width="13.85546875" style="341" bestFit="1" customWidth="1"/>
    <col min="5132" max="5379" width="11.42578125" style="341"/>
    <col min="5380" max="5380" width="7.7109375" style="341" bestFit="1" customWidth="1"/>
    <col min="5381" max="5381" width="12.140625" style="341" bestFit="1" customWidth="1"/>
    <col min="5382" max="5382" width="8.42578125" style="341" bestFit="1" customWidth="1"/>
    <col min="5383" max="5383" width="47.42578125" style="341" bestFit="1" customWidth="1"/>
    <col min="5384" max="5384" width="8.140625" style="341" bestFit="1" customWidth="1"/>
    <col min="5385" max="5385" width="19.85546875" style="341" bestFit="1" customWidth="1"/>
    <col min="5386" max="5386" width="20.7109375" style="341" bestFit="1" customWidth="1"/>
    <col min="5387" max="5387" width="13.85546875" style="341" bestFit="1" customWidth="1"/>
    <col min="5388" max="5635" width="11.42578125" style="341"/>
    <col min="5636" max="5636" width="7.7109375" style="341" bestFit="1" customWidth="1"/>
    <col min="5637" max="5637" width="12.140625" style="341" bestFit="1" customWidth="1"/>
    <col min="5638" max="5638" width="8.42578125" style="341" bestFit="1" customWidth="1"/>
    <col min="5639" max="5639" width="47.42578125" style="341" bestFit="1" customWidth="1"/>
    <col min="5640" max="5640" width="8.140625" style="341" bestFit="1" customWidth="1"/>
    <col min="5641" max="5641" width="19.85546875" style="341" bestFit="1" customWidth="1"/>
    <col min="5642" max="5642" width="20.7109375" style="341" bestFit="1" customWidth="1"/>
    <col min="5643" max="5643" width="13.85546875" style="341" bestFit="1" customWidth="1"/>
    <col min="5644" max="5891" width="11.42578125" style="341"/>
    <col min="5892" max="5892" width="7.7109375" style="341" bestFit="1" customWidth="1"/>
    <col min="5893" max="5893" width="12.140625" style="341" bestFit="1" customWidth="1"/>
    <col min="5894" max="5894" width="8.42578125" style="341" bestFit="1" customWidth="1"/>
    <col min="5895" max="5895" width="47.42578125" style="341" bestFit="1" customWidth="1"/>
    <col min="5896" max="5896" width="8.140625" style="341" bestFit="1" customWidth="1"/>
    <col min="5897" max="5897" width="19.85546875" style="341" bestFit="1" customWidth="1"/>
    <col min="5898" max="5898" width="20.7109375" style="341" bestFit="1" customWidth="1"/>
    <col min="5899" max="5899" width="13.85546875" style="341" bestFit="1" customWidth="1"/>
    <col min="5900" max="6147" width="11.42578125" style="341"/>
    <col min="6148" max="6148" width="7.7109375" style="341" bestFit="1" customWidth="1"/>
    <col min="6149" max="6149" width="12.140625" style="341" bestFit="1" customWidth="1"/>
    <col min="6150" max="6150" width="8.42578125" style="341" bestFit="1" customWidth="1"/>
    <col min="6151" max="6151" width="47.42578125" style="341" bestFit="1" customWidth="1"/>
    <col min="6152" max="6152" width="8.140625" style="341" bestFit="1" customWidth="1"/>
    <col min="6153" max="6153" width="19.85546875" style="341" bestFit="1" customWidth="1"/>
    <col min="6154" max="6154" width="20.7109375" style="341" bestFit="1" customWidth="1"/>
    <col min="6155" max="6155" width="13.85546875" style="341" bestFit="1" customWidth="1"/>
    <col min="6156" max="6403" width="11.42578125" style="341"/>
    <col min="6404" max="6404" width="7.7109375" style="341" bestFit="1" customWidth="1"/>
    <col min="6405" max="6405" width="12.140625" style="341" bestFit="1" customWidth="1"/>
    <col min="6406" max="6406" width="8.42578125" style="341" bestFit="1" customWidth="1"/>
    <col min="6407" max="6407" width="47.42578125" style="341" bestFit="1" customWidth="1"/>
    <col min="6408" max="6408" width="8.140625" style="341" bestFit="1" customWidth="1"/>
    <col min="6409" max="6409" width="19.85546875" style="341" bestFit="1" customWidth="1"/>
    <col min="6410" max="6410" width="20.7109375" style="341" bestFit="1" customWidth="1"/>
    <col min="6411" max="6411" width="13.85546875" style="341" bestFit="1" customWidth="1"/>
    <col min="6412" max="6659" width="11.42578125" style="341"/>
    <col min="6660" max="6660" width="7.7109375" style="341" bestFit="1" customWidth="1"/>
    <col min="6661" max="6661" width="12.140625" style="341" bestFit="1" customWidth="1"/>
    <col min="6662" max="6662" width="8.42578125" style="341" bestFit="1" customWidth="1"/>
    <col min="6663" max="6663" width="47.42578125" style="341" bestFit="1" customWidth="1"/>
    <col min="6664" max="6664" width="8.140625" style="341" bestFit="1" customWidth="1"/>
    <col min="6665" max="6665" width="19.85546875" style="341" bestFit="1" customWidth="1"/>
    <col min="6666" max="6666" width="20.7109375" style="341" bestFit="1" customWidth="1"/>
    <col min="6667" max="6667" width="13.85546875" style="341" bestFit="1" customWidth="1"/>
    <col min="6668" max="6915" width="11.42578125" style="341"/>
    <col min="6916" max="6916" width="7.7109375" style="341" bestFit="1" customWidth="1"/>
    <col min="6917" max="6917" width="12.140625" style="341" bestFit="1" customWidth="1"/>
    <col min="6918" max="6918" width="8.42578125" style="341" bestFit="1" customWidth="1"/>
    <col min="6919" max="6919" width="47.42578125" style="341" bestFit="1" customWidth="1"/>
    <col min="6920" max="6920" width="8.140625" style="341" bestFit="1" customWidth="1"/>
    <col min="6921" max="6921" width="19.85546875" style="341" bestFit="1" customWidth="1"/>
    <col min="6922" max="6922" width="20.7109375" style="341" bestFit="1" customWidth="1"/>
    <col min="6923" max="6923" width="13.85546875" style="341" bestFit="1" customWidth="1"/>
    <col min="6924" max="7171" width="11.42578125" style="341"/>
    <col min="7172" max="7172" width="7.7109375" style="341" bestFit="1" customWidth="1"/>
    <col min="7173" max="7173" width="12.140625" style="341" bestFit="1" customWidth="1"/>
    <col min="7174" max="7174" width="8.42578125" style="341" bestFit="1" customWidth="1"/>
    <col min="7175" max="7175" width="47.42578125" style="341" bestFit="1" customWidth="1"/>
    <col min="7176" max="7176" width="8.140625" style="341" bestFit="1" customWidth="1"/>
    <col min="7177" max="7177" width="19.85546875" style="341" bestFit="1" customWidth="1"/>
    <col min="7178" max="7178" width="20.7109375" style="341" bestFit="1" customWidth="1"/>
    <col min="7179" max="7179" width="13.85546875" style="341" bestFit="1" customWidth="1"/>
    <col min="7180" max="7427" width="11.42578125" style="341"/>
    <col min="7428" max="7428" width="7.7109375" style="341" bestFit="1" customWidth="1"/>
    <col min="7429" max="7429" width="12.140625" style="341" bestFit="1" customWidth="1"/>
    <col min="7430" max="7430" width="8.42578125" style="341" bestFit="1" customWidth="1"/>
    <col min="7431" max="7431" width="47.42578125" style="341" bestFit="1" customWidth="1"/>
    <col min="7432" max="7432" width="8.140625" style="341" bestFit="1" customWidth="1"/>
    <col min="7433" max="7433" width="19.85546875" style="341" bestFit="1" customWidth="1"/>
    <col min="7434" max="7434" width="20.7109375" style="341" bestFit="1" customWidth="1"/>
    <col min="7435" max="7435" width="13.85546875" style="341" bestFit="1" customWidth="1"/>
    <col min="7436" max="7683" width="11.42578125" style="341"/>
    <col min="7684" max="7684" width="7.7109375" style="341" bestFit="1" customWidth="1"/>
    <col min="7685" max="7685" width="12.140625" style="341" bestFit="1" customWidth="1"/>
    <col min="7686" max="7686" width="8.42578125" style="341" bestFit="1" customWidth="1"/>
    <col min="7687" max="7687" width="47.42578125" style="341" bestFit="1" customWidth="1"/>
    <col min="7688" max="7688" width="8.140625" style="341" bestFit="1" customWidth="1"/>
    <col min="7689" max="7689" width="19.85546875" style="341" bestFit="1" customWidth="1"/>
    <col min="7690" max="7690" width="20.7109375" style="341" bestFit="1" customWidth="1"/>
    <col min="7691" max="7691" width="13.85546875" style="341" bestFit="1" customWidth="1"/>
    <col min="7692" max="7939" width="11.42578125" style="341"/>
    <col min="7940" max="7940" width="7.7109375" style="341" bestFit="1" customWidth="1"/>
    <col min="7941" max="7941" width="12.140625" style="341" bestFit="1" customWidth="1"/>
    <col min="7942" max="7942" width="8.42578125" style="341" bestFit="1" customWidth="1"/>
    <col min="7943" max="7943" width="47.42578125" style="341" bestFit="1" customWidth="1"/>
    <col min="7944" max="7944" width="8.140625" style="341" bestFit="1" customWidth="1"/>
    <col min="7945" max="7945" width="19.85546875" style="341" bestFit="1" customWidth="1"/>
    <col min="7946" max="7946" width="20.7109375" style="341" bestFit="1" customWidth="1"/>
    <col min="7947" max="7947" width="13.85546875" style="341" bestFit="1" customWidth="1"/>
    <col min="7948" max="8195" width="11.42578125" style="341"/>
    <col min="8196" max="8196" width="7.7109375" style="341" bestFit="1" customWidth="1"/>
    <col min="8197" max="8197" width="12.140625" style="341" bestFit="1" customWidth="1"/>
    <col min="8198" max="8198" width="8.42578125" style="341" bestFit="1" customWidth="1"/>
    <col min="8199" max="8199" width="47.42578125" style="341" bestFit="1" customWidth="1"/>
    <col min="8200" max="8200" width="8.140625" style="341" bestFit="1" customWidth="1"/>
    <col min="8201" max="8201" width="19.85546875" style="341" bestFit="1" customWidth="1"/>
    <col min="8202" max="8202" width="20.7109375" style="341" bestFit="1" customWidth="1"/>
    <col min="8203" max="8203" width="13.85546875" style="341" bestFit="1" customWidth="1"/>
    <col min="8204" max="8451" width="11.42578125" style="341"/>
    <col min="8452" max="8452" width="7.7109375" style="341" bestFit="1" customWidth="1"/>
    <col min="8453" max="8453" width="12.140625" style="341" bestFit="1" customWidth="1"/>
    <col min="8454" max="8454" width="8.42578125" style="341" bestFit="1" customWidth="1"/>
    <col min="8455" max="8455" width="47.42578125" style="341" bestFit="1" customWidth="1"/>
    <col min="8456" max="8456" width="8.140625" style="341" bestFit="1" customWidth="1"/>
    <col min="8457" max="8457" width="19.85546875" style="341" bestFit="1" customWidth="1"/>
    <col min="8458" max="8458" width="20.7109375" style="341" bestFit="1" customWidth="1"/>
    <col min="8459" max="8459" width="13.85546875" style="341" bestFit="1" customWidth="1"/>
    <col min="8460" max="8707" width="11.42578125" style="341"/>
    <col min="8708" max="8708" width="7.7109375" style="341" bestFit="1" customWidth="1"/>
    <col min="8709" max="8709" width="12.140625" style="341" bestFit="1" customWidth="1"/>
    <col min="8710" max="8710" width="8.42578125" style="341" bestFit="1" customWidth="1"/>
    <col min="8711" max="8711" width="47.42578125" style="341" bestFit="1" customWidth="1"/>
    <col min="8712" max="8712" width="8.140625" style="341" bestFit="1" customWidth="1"/>
    <col min="8713" max="8713" width="19.85546875" style="341" bestFit="1" customWidth="1"/>
    <col min="8714" max="8714" width="20.7109375" style="341" bestFit="1" customWidth="1"/>
    <col min="8715" max="8715" width="13.85546875" style="341" bestFit="1" customWidth="1"/>
    <col min="8716" max="8963" width="11.42578125" style="341"/>
    <col min="8964" max="8964" width="7.7109375" style="341" bestFit="1" customWidth="1"/>
    <col min="8965" max="8965" width="12.140625" style="341" bestFit="1" customWidth="1"/>
    <col min="8966" max="8966" width="8.42578125" style="341" bestFit="1" customWidth="1"/>
    <col min="8967" max="8967" width="47.42578125" style="341" bestFit="1" customWidth="1"/>
    <col min="8968" max="8968" width="8.140625" style="341" bestFit="1" customWidth="1"/>
    <col min="8969" max="8969" width="19.85546875" style="341" bestFit="1" customWidth="1"/>
    <col min="8970" max="8970" width="20.7109375" style="341" bestFit="1" customWidth="1"/>
    <col min="8971" max="8971" width="13.85546875" style="341" bestFit="1" customWidth="1"/>
    <col min="8972" max="9219" width="11.42578125" style="341"/>
    <col min="9220" max="9220" width="7.7109375" style="341" bestFit="1" customWidth="1"/>
    <col min="9221" max="9221" width="12.140625" style="341" bestFit="1" customWidth="1"/>
    <col min="9222" max="9222" width="8.42578125" style="341" bestFit="1" customWidth="1"/>
    <col min="9223" max="9223" width="47.42578125" style="341" bestFit="1" customWidth="1"/>
    <col min="9224" max="9224" width="8.140625" style="341" bestFit="1" customWidth="1"/>
    <col min="9225" max="9225" width="19.85546875" style="341" bestFit="1" customWidth="1"/>
    <col min="9226" max="9226" width="20.7109375" style="341" bestFit="1" customWidth="1"/>
    <col min="9227" max="9227" width="13.85546875" style="341" bestFit="1" customWidth="1"/>
    <col min="9228" max="9475" width="11.42578125" style="341"/>
    <col min="9476" max="9476" width="7.7109375" style="341" bestFit="1" customWidth="1"/>
    <col min="9477" max="9477" width="12.140625" style="341" bestFit="1" customWidth="1"/>
    <col min="9478" max="9478" width="8.42578125" style="341" bestFit="1" customWidth="1"/>
    <col min="9479" max="9479" width="47.42578125" style="341" bestFit="1" customWidth="1"/>
    <col min="9480" max="9480" width="8.140625" style="341" bestFit="1" customWidth="1"/>
    <col min="9481" max="9481" width="19.85546875" style="341" bestFit="1" customWidth="1"/>
    <col min="9482" max="9482" width="20.7109375" style="341" bestFit="1" customWidth="1"/>
    <col min="9483" max="9483" width="13.85546875" style="341" bestFit="1" customWidth="1"/>
    <col min="9484" max="9731" width="11.42578125" style="341"/>
    <col min="9732" max="9732" width="7.7109375" style="341" bestFit="1" customWidth="1"/>
    <col min="9733" max="9733" width="12.140625" style="341" bestFit="1" customWidth="1"/>
    <col min="9734" max="9734" width="8.42578125" style="341" bestFit="1" customWidth="1"/>
    <col min="9735" max="9735" width="47.42578125" style="341" bestFit="1" customWidth="1"/>
    <col min="9736" max="9736" width="8.140625" style="341" bestFit="1" customWidth="1"/>
    <col min="9737" max="9737" width="19.85546875" style="341" bestFit="1" customWidth="1"/>
    <col min="9738" max="9738" width="20.7109375" style="341" bestFit="1" customWidth="1"/>
    <col min="9739" max="9739" width="13.85546875" style="341" bestFit="1" customWidth="1"/>
    <col min="9740" max="9987" width="11.42578125" style="341"/>
    <col min="9988" max="9988" width="7.7109375" style="341" bestFit="1" customWidth="1"/>
    <col min="9989" max="9989" width="12.140625" style="341" bestFit="1" customWidth="1"/>
    <col min="9990" max="9990" width="8.42578125" style="341" bestFit="1" customWidth="1"/>
    <col min="9991" max="9991" width="47.42578125" style="341" bestFit="1" customWidth="1"/>
    <col min="9992" max="9992" width="8.140625" style="341" bestFit="1" customWidth="1"/>
    <col min="9993" max="9993" width="19.85546875" style="341" bestFit="1" customWidth="1"/>
    <col min="9994" max="9994" width="20.7109375" style="341" bestFit="1" customWidth="1"/>
    <col min="9995" max="9995" width="13.85546875" style="341" bestFit="1" customWidth="1"/>
    <col min="9996" max="10243" width="11.42578125" style="341"/>
    <col min="10244" max="10244" width="7.7109375" style="341" bestFit="1" customWidth="1"/>
    <col min="10245" max="10245" width="12.140625" style="341" bestFit="1" customWidth="1"/>
    <col min="10246" max="10246" width="8.42578125" style="341" bestFit="1" customWidth="1"/>
    <col min="10247" max="10247" width="47.42578125" style="341" bestFit="1" customWidth="1"/>
    <col min="10248" max="10248" width="8.140625" style="341" bestFit="1" customWidth="1"/>
    <col min="10249" max="10249" width="19.85546875" style="341" bestFit="1" customWidth="1"/>
    <col min="10250" max="10250" width="20.7109375" style="341" bestFit="1" customWidth="1"/>
    <col min="10251" max="10251" width="13.85546875" style="341" bestFit="1" customWidth="1"/>
    <col min="10252" max="10499" width="11.42578125" style="341"/>
    <col min="10500" max="10500" width="7.7109375" style="341" bestFit="1" customWidth="1"/>
    <col min="10501" max="10501" width="12.140625" style="341" bestFit="1" customWidth="1"/>
    <col min="10502" max="10502" width="8.42578125" style="341" bestFit="1" customWidth="1"/>
    <col min="10503" max="10503" width="47.42578125" style="341" bestFit="1" customWidth="1"/>
    <col min="10504" max="10504" width="8.140625" style="341" bestFit="1" customWidth="1"/>
    <col min="10505" max="10505" width="19.85546875" style="341" bestFit="1" customWidth="1"/>
    <col min="10506" max="10506" width="20.7109375" style="341" bestFit="1" customWidth="1"/>
    <col min="10507" max="10507" width="13.85546875" style="341" bestFit="1" customWidth="1"/>
    <col min="10508" max="10755" width="11.42578125" style="341"/>
    <col min="10756" max="10756" width="7.7109375" style="341" bestFit="1" customWidth="1"/>
    <col min="10757" max="10757" width="12.140625" style="341" bestFit="1" customWidth="1"/>
    <col min="10758" max="10758" width="8.42578125" style="341" bestFit="1" customWidth="1"/>
    <col min="10759" max="10759" width="47.42578125" style="341" bestFit="1" customWidth="1"/>
    <col min="10760" max="10760" width="8.140625" style="341" bestFit="1" customWidth="1"/>
    <col min="10761" max="10761" width="19.85546875" style="341" bestFit="1" customWidth="1"/>
    <col min="10762" max="10762" width="20.7109375" style="341" bestFit="1" customWidth="1"/>
    <col min="10763" max="10763" width="13.85546875" style="341" bestFit="1" customWidth="1"/>
    <col min="10764" max="11011" width="11.42578125" style="341"/>
    <col min="11012" max="11012" width="7.7109375" style="341" bestFit="1" customWidth="1"/>
    <col min="11013" max="11013" width="12.140625" style="341" bestFit="1" customWidth="1"/>
    <col min="11014" max="11014" width="8.42578125" style="341" bestFit="1" customWidth="1"/>
    <col min="11015" max="11015" width="47.42578125" style="341" bestFit="1" customWidth="1"/>
    <col min="11016" max="11016" width="8.140625" style="341" bestFit="1" customWidth="1"/>
    <col min="11017" max="11017" width="19.85546875" style="341" bestFit="1" customWidth="1"/>
    <col min="11018" max="11018" width="20.7109375" style="341" bestFit="1" customWidth="1"/>
    <col min="11019" max="11019" width="13.85546875" style="341" bestFit="1" customWidth="1"/>
    <col min="11020" max="11267" width="11.42578125" style="341"/>
    <col min="11268" max="11268" width="7.7109375" style="341" bestFit="1" customWidth="1"/>
    <col min="11269" max="11269" width="12.140625" style="341" bestFit="1" customWidth="1"/>
    <col min="11270" max="11270" width="8.42578125" style="341" bestFit="1" customWidth="1"/>
    <col min="11271" max="11271" width="47.42578125" style="341" bestFit="1" customWidth="1"/>
    <col min="11272" max="11272" width="8.140625" style="341" bestFit="1" customWidth="1"/>
    <col min="11273" max="11273" width="19.85546875" style="341" bestFit="1" customWidth="1"/>
    <col min="11274" max="11274" width="20.7109375" style="341" bestFit="1" customWidth="1"/>
    <col min="11275" max="11275" width="13.85546875" style="341" bestFit="1" customWidth="1"/>
    <col min="11276" max="11523" width="11.42578125" style="341"/>
    <col min="11524" max="11524" width="7.7109375" style="341" bestFit="1" customWidth="1"/>
    <col min="11525" max="11525" width="12.140625" style="341" bestFit="1" customWidth="1"/>
    <col min="11526" max="11526" width="8.42578125" style="341" bestFit="1" customWidth="1"/>
    <col min="11527" max="11527" width="47.42578125" style="341" bestFit="1" customWidth="1"/>
    <col min="11528" max="11528" width="8.140625" style="341" bestFit="1" customWidth="1"/>
    <col min="11529" max="11529" width="19.85546875" style="341" bestFit="1" customWidth="1"/>
    <col min="11530" max="11530" width="20.7109375" style="341" bestFit="1" customWidth="1"/>
    <col min="11531" max="11531" width="13.85546875" style="341" bestFit="1" customWidth="1"/>
    <col min="11532" max="11779" width="11.42578125" style="341"/>
    <col min="11780" max="11780" width="7.7109375" style="341" bestFit="1" customWidth="1"/>
    <col min="11781" max="11781" width="12.140625" style="341" bestFit="1" customWidth="1"/>
    <col min="11782" max="11782" width="8.42578125" style="341" bestFit="1" customWidth="1"/>
    <col min="11783" max="11783" width="47.42578125" style="341" bestFit="1" customWidth="1"/>
    <col min="11784" max="11784" width="8.140625" style="341" bestFit="1" customWidth="1"/>
    <col min="11785" max="11785" width="19.85546875" style="341" bestFit="1" customWidth="1"/>
    <col min="11786" max="11786" width="20.7109375" style="341" bestFit="1" customWidth="1"/>
    <col min="11787" max="11787" width="13.85546875" style="341" bestFit="1" customWidth="1"/>
    <col min="11788" max="12035" width="11.42578125" style="341"/>
    <col min="12036" max="12036" width="7.7109375" style="341" bestFit="1" customWidth="1"/>
    <col min="12037" max="12037" width="12.140625" style="341" bestFit="1" customWidth="1"/>
    <col min="12038" max="12038" width="8.42578125" style="341" bestFit="1" customWidth="1"/>
    <col min="12039" max="12039" width="47.42578125" style="341" bestFit="1" customWidth="1"/>
    <col min="12040" max="12040" width="8.140625" style="341" bestFit="1" customWidth="1"/>
    <col min="12041" max="12041" width="19.85546875" style="341" bestFit="1" customWidth="1"/>
    <col min="12042" max="12042" width="20.7109375" style="341" bestFit="1" customWidth="1"/>
    <col min="12043" max="12043" width="13.85546875" style="341" bestFit="1" customWidth="1"/>
    <col min="12044" max="12291" width="11.42578125" style="341"/>
    <col min="12292" max="12292" width="7.7109375" style="341" bestFit="1" customWidth="1"/>
    <col min="12293" max="12293" width="12.140625" style="341" bestFit="1" customWidth="1"/>
    <col min="12294" max="12294" width="8.42578125" style="341" bestFit="1" customWidth="1"/>
    <col min="12295" max="12295" width="47.42578125" style="341" bestFit="1" customWidth="1"/>
    <col min="12296" max="12296" width="8.140625" style="341" bestFit="1" customWidth="1"/>
    <col min="12297" max="12297" width="19.85546875" style="341" bestFit="1" customWidth="1"/>
    <col min="12298" max="12298" width="20.7109375" style="341" bestFit="1" customWidth="1"/>
    <col min="12299" max="12299" width="13.85546875" style="341" bestFit="1" customWidth="1"/>
    <col min="12300" max="12547" width="11.42578125" style="341"/>
    <col min="12548" max="12548" width="7.7109375" style="341" bestFit="1" customWidth="1"/>
    <col min="12549" max="12549" width="12.140625" style="341" bestFit="1" customWidth="1"/>
    <col min="12550" max="12550" width="8.42578125" style="341" bestFit="1" customWidth="1"/>
    <col min="12551" max="12551" width="47.42578125" style="341" bestFit="1" customWidth="1"/>
    <col min="12552" max="12552" width="8.140625" style="341" bestFit="1" customWidth="1"/>
    <col min="12553" max="12553" width="19.85546875" style="341" bestFit="1" customWidth="1"/>
    <col min="12554" max="12554" width="20.7109375" style="341" bestFit="1" customWidth="1"/>
    <col min="12555" max="12555" width="13.85546875" style="341" bestFit="1" customWidth="1"/>
    <col min="12556" max="12803" width="11.42578125" style="341"/>
    <col min="12804" max="12804" width="7.7109375" style="341" bestFit="1" customWidth="1"/>
    <col min="12805" max="12805" width="12.140625" style="341" bestFit="1" customWidth="1"/>
    <col min="12806" max="12806" width="8.42578125" style="341" bestFit="1" customWidth="1"/>
    <col min="12807" max="12807" width="47.42578125" style="341" bestFit="1" customWidth="1"/>
    <col min="12808" max="12808" width="8.140625" style="341" bestFit="1" customWidth="1"/>
    <col min="12809" max="12809" width="19.85546875" style="341" bestFit="1" customWidth="1"/>
    <col min="12810" max="12810" width="20.7109375" style="341" bestFit="1" customWidth="1"/>
    <col min="12811" max="12811" width="13.85546875" style="341" bestFit="1" customWidth="1"/>
    <col min="12812" max="13059" width="11.42578125" style="341"/>
    <col min="13060" max="13060" width="7.7109375" style="341" bestFit="1" customWidth="1"/>
    <col min="13061" max="13061" width="12.140625" style="341" bestFit="1" customWidth="1"/>
    <col min="13062" max="13062" width="8.42578125" style="341" bestFit="1" customWidth="1"/>
    <col min="13063" max="13063" width="47.42578125" style="341" bestFit="1" customWidth="1"/>
    <col min="13064" max="13064" width="8.140625" style="341" bestFit="1" customWidth="1"/>
    <col min="13065" max="13065" width="19.85546875" style="341" bestFit="1" customWidth="1"/>
    <col min="13066" max="13066" width="20.7109375" style="341" bestFit="1" customWidth="1"/>
    <col min="13067" max="13067" width="13.85546875" style="341" bestFit="1" customWidth="1"/>
    <col min="13068" max="13315" width="11.42578125" style="341"/>
    <col min="13316" max="13316" width="7.7109375" style="341" bestFit="1" customWidth="1"/>
    <col min="13317" max="13317" width="12.140625" style="341" bestFit="1" customWidth="1"/>
    <col min="13318" max="13318" width="8.42578125" style="341" bestFit="1" customWidth="1"/>
    <col min="13319" max="13319" width="47.42578125" style="341" bestFit="1" customWidth="1"/>
    <col min="13320" max="13320" width="8.140625" style="341" bestFit="1" customWidth="1"/>
    <col min="13321" max="13321" width="19.85546875" style="341" bestFit="1" customWidth="1"/>
    <col min="13322" max="13322" width="20.7109375" style="341" bestFit="1" customWidth="1"/>
    <col min="13323" max="13323" width="13.85546875" style="341" bestFit="1" customWidth="1"/>
    <col min="13324" max="13571" width="11.42578125" style="341"/>
    <col min="13572" max="13572" width="7.7109375" style="341" bestFit="1" customWidth="1"/>
    <col min="13573" max="13573" width="12.140625" style="341" bestFit="1" customWidth="1"/>
    <col min="13574" max="13574" width="8.42578125" style="341" bestFit="1" customWidth="1"/>
    <col min="13575" max="13575" width="47.42578125" style="341" bestFit="1" customWidth="1"/>
    <col min="13576" max="13576" width="8.140625" style="341" bestFit="1" customWidth="1"/>
    <col min="13577" max="13577" width="19.85546875" style="341" bestFit="1" customWidth="1"/>
    <col min="13578" max="13578" width="20.7109375" style="341" bestFit="1" customWidth="1"/>
    <col min="13579" max="13579" width="13.85546875" style="341" bestFit="1" customWidth="1"/>
    <col min="13580" max="13827" width="11.42578125" style="341"/>
    <col min="13828" max="13828" width="7.7109375" style="341" bestFit="1" customWidth="1"/>
    <col min="13829" max="13829" width="12.140625" style="341" bestFit="1" customWidth="1"/>
    <col min="13830" max="13830" width="8.42578125" style="341" bestFit="1" customWidth="1"/>
    <col min="13831" max="13831" width="47.42578125" style="341" bestFit="1" customWidth="1"/>
    <col min="13832" max="13832" width="8.140625" style="341" bestFit="1" customWidth="1"/>
    <col min="13833" max="13833" width="19.85546875" style="341" bestFit="1" customWidth="1"/>
    <col min="13834" max="13834" width="20.7109375" style="341" bestFit="1" customWidth="1"/>
    <col min="13835" max="13835" width="13.85546875" style="341" bestFit="1" customWidth="1"/>
    <col min="13836" max="14083" width="11.42578125" style="341"/>
    <col min="14084" max="14084" width="7.7109375" style="341" bestFit="1" customWidth="1"/>
    <col min="14085" max="14085" width="12.140625" style="341" bestFit="1" customWidth="1"/>
    <col min="14086" max="14086" width="8.42578125" style="341" bestFit="1" customWidth="1"/>
    <col min="14087" max="14087" width="47.42578125" style="341" bestFit="1" customWidth="1"/>
    <col min="14088" max="14088" width="8.140625" style="341" bestFit="1" customWidth="1"/>
    <col min="14089" max="14089" width="19.85546875" style="341" bestFit="1" customWidth="1"/>
    <col min="14090" max="14090" width="20.7109375" style="341" bestFit="1" customWidth="1"/>
    <col min="14091" max="14091" width="13.85546875" style="341" bestFit="1" customWidth="1"/>
    <col min="14092" max="14339" width="11.42578125" style="341"/>
    <col min="14340" max="14340" width="7.7109375" style="341" bestFit="1" customWidth="1"/>
    <col min="14341" max="14341" width="12.140625" style="341" bestFit="1" customWidth="1"/>
    <col min="14342" max="14342" width="8.42578125" style="341" bestFit="1" customWidth="1"/>
    <col min="14343" max="14343" width="47.42578125" style="341" bestFit="1" customWidth="1"/>
    <col min="14344" max="14344" width="8.140625" style="341" bestFit="1" customWidth="1"/>
    <col min="14345" max="14345" width="19.85546875" style="341" bestFit="1" customWidth="1"/>
    <col min="14346" max="14346" width="20.7109375" style="341" bestFit="1" customWidth="1"/>
    <col min="14347" max="14347" width="13.85546875" style="341" bestFit="1" customWidth="1"/>
    <col min="14348" max="14595" width="11.42578125" style="341"/>
    <col min="14596" max="14596" width="7.7109375" style="341" bestFit="1" customWidth="1"/>
    <col min="14597" max="14597" width="12.140625" style="341" bestFit="1" customWidth="1"/>
    <col min="14598" max="14598" width="8.42578125" style="341" bestFit="1" customWidth="1"/>
    <col min="14599" max="14599" width="47.42578125" style="341" bestFit="1" customWidth="1"/>
    <col min="14600" max="14600" width="8.140625" style="341" bestFit="1" customWidth="1"/>
    <col min="14601" max="14601" width="19.85546875" style="341" bestFit="1" customWidth="1"/>
    <col min="14602" max="14602" width="20.7109375" style="341" bestFit="1" customWidth="1"/>
    <col min="14603" max="14603" width="13.85546875" style="341" bestFit="1" customWidth="1"/>
    <col min="14604" max="14851" width="11.42578125" style="341"/>
    <col min="14852" max="14852" width="7.7109375" style="341" bestFit="1" customWidth="1"/>
    <col min="14853" max="14853" width="12.140625" style="341" bestFit="1" customWidth="1"/>
    <col min="14854" max="14854" width="8.42578125" style="341" bestFit="1" customWidth="1"/>
    <col min="14855" max="14855" width="47.42578125" style="341" bestFit="1" customWidth="1"/>
    <col min="14856" max="14856" width="8.140625" style="341" bestFit="1" customWidth="1"/>
    <col min="14857" max="14857" width="19.85546875" style="341" bestFit="1" customWidth="1"/>
    <col min="14858" max="14858" width="20.7109375" style="341" bestFit="1" customWidth="1"/>
    <col min="14859" max="14859" width="13.85546875" style="341" bestFit="1" customWidth="1"/>
    <col min="14860" max="15107" width="11.42578125" style="341"/>
    <col min="15108" max="15108" width="7.7109375" style="341" bestFit="1" customWidth="1"/>
    <col min="15109" max="15109" width="12.140625" style="341" bestFit="1" customWidth="1"/>
    <col min="15110" max="15110" width="8.42578125" style="341" bestFit="1" customWidth="1"/>
    <col min="15111" max="15111" width="47.42578125" style="341" bestFit="1" customWidth="1"/>
    <col min="15112" max="15112" width="8.140625" style="341" bestFit="1" customWidth="1"/>
    <col min="15113" max="15113" width="19.85546875" style="341" bestFit="1" customWidth="1"/>
    <col min="15114" max="15114" width="20.7109375" style="341" bestFit="1" customWidth="1"/>
    <col min="15115" max="15115" width="13.85546875" style="341" bestFit="1" customWidth="1"/>
    <col min="15116" max="15363" width="11.42578125" style="341"/>
    <col min="15364" max="15364" width="7.7109375" style="341" bestFit="1" customWidth="1"/>
    <col min="15365" max="15365" width="12.140625" style="341" bestFit="1" customWidth="1"/>
    <col min="15366" max="15366" width="8.42578125" style="341" bestFit="1" customWidth="1"/>
    <col min="15367" max="15367" width="47.42578125" style="341" bestFit="1" customWidth="1"/>
    <col min="15368" max="15368" width="8.140625" style="341" bestFit="1" customWidth="1"/>
    <col min="15369" max="15369" width="19.85546875" style="341" bestFit="1" customWidth="1"/>
    <col min="15370" max="15370" width="20.7109375" style="341" bestFit="1" customWidth="1"/>
    <col min="15371" max="15371" width="13.85546875" style="341" bestFit="1" customWidth="1"/>
    <col min="15372" max="15619" width="11.42578125" style="341"/>
    <col min="15620" max="15620" width="7.7109375" style="341" bestFit="1" customWidth="1"/>
    <col min="15621" max="15621" width="12.140625" style="341" bestFit="1" customWidth="1"/>
    <col min="15622" max="15622" width="8.42578125" style="341" bestFit="1" customWidth="1"/>
    <col min="15623" max="15623" width="47.42578125" style="341" bestFit="1" customWidth="1"/>
    <col min="15624" max="15624" width="8.140625" style="341" bestFit="1" customWidth="1"/>
    <col min="15625" max="15625" width="19.85546875" style="341" bestFit="1" customWidth="1"/>
    <col min="15626" max="15626" width="20.7109375" style="341" bestFit="1" customWidth="1"/>
    <col min="15627" max="15627" width="13.85546875" style="341" bestFit="1" customWidth="1"/>
    <col min="15628" max="15875" width="11.42578125" style="341"/>
    <col min="15876" max="15876" width="7.7109375" style="341" bestFit="1" customWidth="1"/>
    <col min="15877" max="15877" width="12.140625" style="341" bestFit="1" customWidth="1"/>
    <col min="15878" max="15878" width="8.42578125" style="341" bestFit="1" customWidth="1"/>
    <col min="15879" max="15879" width="47.42578125" style="341" bestFit="1" customWidth="1"/>
    <col min="15880" max="15880" width="8.140625" style="341" bestFit="1" customWidth="1"/>
    <col min="15881" max="15881" width="19.85546875" style="341" bestFit="1" customWidth="1"/>
    <col min="15882" max="15882" width="20.7109375" style="341" bestFit="1" customWidth="1"/>
    <col min="15883" max="15883" width="13.85546875" style="341" bestFit="1" customWidth="1"/>
    <col min="15884" max="16131" width="11.42578125" style="341"/>
    <col min="16132" max="16132" width="7.7109375" style="341" bestFit="1" customWidth="1"/>
    <col min="16133" max="16133" width="12.140625" style="341" bestFit="1" customWidth="1"/>
    <col min="16134" max="16134" width="8.42578125" style="341" bestFit="1" customWidth="1"/>
    <col min="16135" max="16135" width="47.42578125" style="341" bestFit="1" customWidth="1"/>
    <col min="16136" max="16136" width="8.140625" style="341" bestFit="1" customWidth="1"/>
    <col min="16137" max="16137" width="19.85546875" style="341" bestFit="1" customWidth="1"/>
    <col min="16138" max="16138" width="20.7109375" style="341" bestFit="1" customWidth="1"/>
    <col min="16139" max="16139" width="13.85546875" style="341" bestFit="1" customWidth="1"/>
    <col min="16140" max="16384" width="11.42578125" style="341"/>
  </cols>
  <sheetData>
    <row r="4" spans="1:11" x14ac:dyDescent="0.25">
      <c r="C4" s="386" t="s">
        <v>107</v>
      </c>
      <c r="D4" s="386"/>
      <c r="E4" s="386"/>
      <c r="F4" s="386"/>
      <c r="G4" s="386"/>
      <c r="H4" s="386"/>
      <c r="I4" s="386"/>
      <c r="J4" s="386"/>
    </row>
    <row r="5" spans="1:11" x14ac:dyDescent="0.25">
      <c r="C5" s="386" t="s">
        <v>108</v>
      </c>
      <c r="D5" s="386"/>
      <c r="E5" s="386"/>
      <c r="F5" s="386"/>
      <c r="G5" s="386"/>
      <c r="H5" s="386"/>
      <c r="I5" s="386"/>
      <c r="J5" s="386"/>
    </row>
    <row r="6" spans="1:11" x14ac:dyDescent="0.25">
      <c r="C6" s="386" t="s">
        <v>468</v>
      </c>
      <c r="D6" s="386"/>
      <c r="E6" s="386"/>
      <c r="F6" s="386"/>
      <c r="G6" s="386"/>
      <c r="H6" s="386"/>
      <c r="I6" s="386"/>
      <c r="J6" s="386"/>
    </row>
    <row r="7" spans="1:11" x14ac:dyDescent="0.25">
      <c r="C7" s="386" t="s">
        <v>469</v>
      </c>
      <c r="D7" s="386"/>
      <c r="E7" s="386"/>
      <c r="F7" s="386"/>
      <c r="G7" s="386"/>
      <c r="H7" s="386"/>
      <c r="I7" s="386"/>
      <c r="J7" s="386"/>
    </row>
    <row r="8" spans="1:11" x14ac:dyDescent="0.25">
      <c r="C8" s="386" t="s">
        <v>470</v>
      </c>
      <c r="D8" s="386"/>
      <c r="E8" s="386"/>
      <c r="F8" s="386"/>
      <c r="G8" s="386"/>
      <c r="H8" s="386"/>
      <c r="I8" s="386"/>
      <c r="J8" s="386"/>
    </row>
    <row r="9" spans="1:11" ht="15.75" thickBot="1" x14ac:dyDescent="0.3">
      <c r="C9" s="342"/>
      <c r="D9" s="342"/>
      <c r="E9" s="343"/>
      <c r="F9" s="343"/>
      <c r="G9" s="342"/>
      <c r="H9" s="344"/>
      <c r="I9" s="344"/>
      <c r="J9" s="342"/>
    </row>
    <row r="10" spans="1:11" ht="12.75" customHeight="1" x14ac:dyDescent="0.25">
      <c r="C10" s="387" t="s">
        <v>471</v>
      </c>
      <c r="D10" s="388"/>
      <c r="E10" s="388"/>
      <c r="F10" s="389"/>
      <c r="G10" s="396" t="s">
        <v>472</v>
      </c>
      <c r="H10" s="399" t="s">
        <v>115</v>
      </c>
      <c r="I10" s="399" t="s">
        <v>473</v>
      </c>
      <c r="J10" s="399" t="s">
        <v>474</v>
      </c>
    </row>
    <row r="11" spans="1:11" ht="12.6" customHeight="1" x14ac:dyDescent="0.25">
      <c r="C11" s="390"/>
      <c r="D11" s="391"/>
      <c r="E11" s="391"/>
      <c r="F11" s="392"/>
      <c r="G11" s="397"/>
      <c r="H11" s="400"/>
      <c r="I11" s="400"/>
      <c r="J11" s="400"/>
    </row>
    <row r="12" spans="1:11" ht="12.6" customHeight="1" thickBot="1" x14ac:dyDescent="0.3">
      <c r="C12" s="393"/>
      <c r="D12" s="394"/>
      <c r="E12" s="394"/>
      <c r="F12" s="395"/>
      <c r="G12" s="397"/>
      <c r="H12" s="400"/>
      <c r="I12" s="400"/>
      <c r="J12" s="400"/>
    </row>
    <row r="13" spans="1:11" ht="15.75" thickBot="1" x14ac:dyDescent="0.3">
      <c r="C13" s="346" t="s">
        <v>119</v>
      </c>
      <c r="D13" s="347" t="s">
        <v>120</v>
      </c>
      <c r="E13" s="348" t="s">
        <v>121</v>
      </c>
      <c r="F13" s="349" t="s">
        <v>122</v>
      </c>
      <c r="G13" s="398"/>
      <c r="H13" s="401"/>
      <c r="I13" s="401"/>
      <c r="J13" s="401"/>
    </row>
    <row r="14" spans="1:11" ht="15" hidden="1" customHeight="1" thickBot="1" x14ac:dyDescent="0.3">
      <c r="C14" s="381">
        <v>1</v>
      </c>
      <c r="D14" s="382"/>
      <c r="E14" s="382"/>
      <c r="F14" s="383"/>
      <c r="G14" s="350">
        <v>2</v>
      </c>
      <c r="H14" s="351">
        <v>3</v>
      </c>
      <c r="I14" s="352" t="s">
        <v>135</v>
      </c>
      <c r="J14" s="345">
        <v>5</v>
      </c>
    </row>
    <row r="15" spans="1:11" x14ac:dyDescent="0.25">
      <c r="C15" s="353"/>
      <c r="D15" s="353"/>
      <c r="E15" s="353"/>
      <c r="F15" s="353"/>
      <c r="G15" s="354"/>
      <c r="H15" s="353"/>
      <c r="I15" s="353"/>
      <c r="J15" s="353"/>
    </row>
    <row r="16" spans="1:11" x14ac:dyDescent="0.25">
      <c r="A16" s="341" t="s">
        <v>493</v>
      </c>
      <c r="B16" s="341" t="str">
        <f>+LEFT(A16,3)</f>
        <v>151</v>
      </c>
      <c r="C16" s="355"/>
      <c r="D16" s="353"/>
      <c r="E16" s="353"/>
      <c r="F16" s="353"/>
      <c r="G16" s="356" t="s">
        <v>475</v>
      </c>
      <c r="H16" s="353"/>
      <c r="I16" s="357">
        <f>SUM(I18:I23)</f>
        <v>7387485574.3879995</v>
      </c>
      <c r="J16" s="357">
        <f>SUM(J18:J23)</f>
        <v>7380564440.6379995</v>
      </c>
      <c r="K16" s="358">
        <v>0</v>
      </c>
    </row>
    <row r="17" spans="1:16" ht="90" x14ac:dyDescent="0.25">
      <c r="B17" s="341" t="str">
        <f t="shared" ref="B17:B31" si="0">+LEFT(A17,3)</f>
        <v/>
      </c>
      <c r="C17" s="359">
        <v>5</v>
      </c>
      <c r="D17" s="355">
        <v>1</v>
      </c>
      <c r="E17" s="355">
        <v>2</v>
      </c>
      <c r="F17" s="360" t="s">
        <v>154</v>
      </c>
      <c r="G17" s="361" t="s">
        <v>476</v>
      </c>
      <c r="H17" s="359">
        <v>30</v>
      </c>
      <c r="I17" s="356"/>
      <c r="J17" s="362"/>
      <c r="N17" s="375">
        <v>151215</v>
      </c>
      <c r="O17" s="375" t="s">
        <v>489</v>
      </c>
      <c r="P17" s="375" t="s">
        <v>492</v>
      </c>
    </row>
    <row r="18" spans="1:16" ht="45" x14ac:dyDescent="0.25">
      <c r="B18" s="341" t="str">
        <f t="shared" si="0"/>
        <v/>
      </c>
      <c r="C18" s="359"/>
      <c r="D18" s="355"/>
      <c r="E18" s="355"/>
      <c r="F18" s="355"/>
      <c r="G18" s="361" t="s">
        <v>477</v>
      </c>
      <c r="H18" s="353"/>
      <c r="I18" s="243">
        <v>6410654882.5539999</v>
      </c>
      <c r="J18" s="243">
        <v>6410654882.5539999</v>
      </c>
      <c r="K18" s="185"/>
      <c r="N18" s="375">
        <v>164199</v>
      </c>
      <c r="O18" s="375" t="s">
        <v>490</v>
      </c>
      <c r="P18" s="375" t="s">
        <v>491</v>
      </c>
    </row>
    <row r="19" spans="1:16" x14ac:dyDescent="0.25">
      <c r="B19" s="341" t="str">
        <f t="shared" si="0"/>
        <v/>
      </c>
      <c r="C19" s="359"/>
      <c r="D19" s="355"/>
      <c r="E19" s="355"/>
      <c r="F19" s="355"/>
      <c r="G19" s="363" t="s">
        <v>478</v>
      </c>
      <c r="H19" s="353"/>
      <c r="I19" s="243">
        <v>689149136.7579999</v>
      </c>
      <c r="J19" s="243">
        <v>689149136.7579999</v>
      </c>
      <c r="K19" s="364"/>
      <c r="N19" s="374"/>
      <c r="O19" s="374"/>
      <c r="P19" s="374"/>
    </row>
    <row r="20" spans="1:16" x14ac:dyDescent="0.25">
      <c r="B20" s="341" t="str">
        <f t="shared" si="0"/>
        <v/>
      </c>
      <c r="C20" s="359"/>
      <c r="D20" s="355"/>
      <c r="E20" s="355"/>
      <c r="F20" s="355"/>
      <c r="G20" s="361" t="s">
        <v>479</v>
      </c>
      <c r="H20" s="353"/>
      <c r="I20" s="243">
        <v>128038290.16</v>
      </c>
      <c r="J20" s="243">
        <v>128038290.16</v>
      </c>
    </row>
    <row r="21" spans="1:16" x14ac:dyDescent="0.25">
      <c r="B21" s="341" t="str">
        <f t="shared" si="0"/>
        <v/>
      </c>
      <c r="C21" s="359"/>
      <c r="D21" s="355"/>
      <c r="E21" s="355"/>
      <c r="F21" s="355"/>
      <c r="G21" s="353" t="s">
        <v>480</v>
      </c>
      <c r="H21" s="353"/>
      <c r="I21" s="243">
        <v>6284657.8600000003</v>
      </c>
      <c r="J21" s="243">
        <v>6284657.8600000003</v>
      </c>
    </row>
    <row r="22" spans="1:16" x14ac:dyDescent="0.25">
      <c r="B22" s="341" t="str">
        <f t="shared" si="0"/>
        <v/>
      </c>
      <c r="C22" s="359"/>
      <c r="D22" s="355"/>
      <c r="E22" s="355"/>
      <c r="F22" s="355"/>
      <c r="G22" s="353" t="s">
        <v>481</v>
      </c>
      <c r="H22" s="353"/>
      <c r="I22" s="243">
        <v>13842267.5</v>
      </c>
      <c r="J22" s="243">
        <v>6921133.75</v>
      </c>
      <c r="K22" s="365"/>
    </row>
    <row r="23" spans="1:16" x14ac:dyDescent="0.25">
      <c r="B23" s="341" t="str">
        <f t="shared" si="0"/>
        <v/>
      </c>
      <c r="C23" s="359"/>
      <c r="D23" s="355"/>
      <c r="E23" s="355"/>
      <c r="F23" s="355"/>
      <c r="G23" s="353" t="s">
        <v>482</v>
      </c>
      <c r="H23" s="353"/>
      <c r="I23" s="243">
        <v>139516339.55599999</v>
      </c>
      <c r="J23" s="243">
        <v>139516339.55599999</v>
      </c>
      <c r="K23" s="365"/>
    </row>
    <row r="24" spans="1:16" x14ac:dyDescent="0.25">
      <c r="B24" s="341" t="str">
        <f t="shared" si="0"/>
        <v/>
      </c>
      <c r="C24" s="359"/>
      <c r="D24" s="355"/>
      <c r="E24" s="355"/>
      <c r="F24" s="355"/>
      <c r="G24" s="353"/>
      <c r="H24" s="353"/>
      <c r="I24" s="353"/>
      <c r="J24" s="366"/>
    </row>
    <row r="25" spans="1:16" outlineLevel="1" x14ac:dyDescent="0.25">
      <c r="B25" s="341" t="str">
        <f t="shared" si="0"/>
        <v/>
      </c>
      <c r="C25" s="359"/>
      <c r="D25" s="355"/>
      <c r="E25" s="355"/>
      <c r="F25" s="355"/>
      <c r="G25" s="353"/>
      <c r="H25" s="353"/>
      <c r="I25" s="353"/>
      <c r="J25" s="367"/>
    </row>
    <row r="26" spans="1:16" outlineLevel="1" x14ac:dyDescent="0.25">
      <c r="B26" s="341" t="str">
        <f t="shared" si="0"/>
        <v/>
      </c>
      <c r="C26" s="359"/>
      <c r="D26" s="355"/>
      <c r="E26" s="355"/>
      <c r="F26" s="355"/>
      <c r="G26" s="356"/>
      <c r="H26" s="353"/>
      <c r="I26" s="353"/>
      <c r="J26" s="367"/>
    </row>
    <row r="27" spans="1:16" x14ac:dyDescent="0.25">
      <c r="A27" s="341">
        <v>164107</v>
      </c>
      <c r="B27" s="341" t="str">
        <f t="shared" si="0"/>
        <v>164</v>
      </c>
      <c r="C27" s="359">
        <v>6</v>
      </c>
      <c r="D27" s="355">
        <v>4</v>
      </c>
      <c r="E27" s="355">
        <v>1</v>
      </c>
      <c r="F27" s="360" t="s">
        <v>223</v>
      </c>
      <c r="G27" s="356" t="s">
        <v>483</v>
      </c>
      <c r="H27" s="353"/>
      <c r="I27" s="353"/>
      <c r="J27" s="357">
        <f>SUM(J29:J31)</f>
        <v>1032468336.6576362</v>
      </c>
      <c r="K27" s="358">
        <v>0</v>
      </c>
      <c r="L27" s="365"/>
    </row>
    <row r="28" spans="1:16" x14ac:dyDescent="0.25">
      <c r="B28" s="341" t="str">
        <f t="shared" si="0"/>
        <v/>
      </c>
      <c r="C28" s="355"/>
      <c r="D28" s="355"/>
      <c r="E28" s="355"/>
      <c r="F28" s="355"/>
      <c r="G28" s="353"/>
      <c r="H28" s="353"/>
      <c r="I28" s="353"/>
      <c r="J28" s="362"/>
    </row>
    <row r="29" spans="1:16" x14ac:dyDescent="0.25">
      <c r="B29" s="341" t="str">
        <f t="shared" si="0"/>
        <v/>
      </c>
      <c r="C29" s="359"/>
      <c r="D29" s="355"/>
      <c r="E29" s="355"/>
      <c r="F29" s="355"/>
      <c r="G29" s="353" t="s">
        <v>484</v>
      </c>
      <c r="H29" s="353"/>
      <c r="I29" s="353"/>
      <c r="J29" s="243">
        <v>1016681120.2604264</v>
      </c>
      <c r="L29" s="341" t="s">
        <v>494</v>
      </c>
    </row>
    <row r="30" spans="1:16" x14ac:dyDescent="0.25">
      <c r="A30" s="358"/>
      <c r="B30" s="341" t="str">
        <f t="shared" si="0"/>
        <v/>
      </c>
      <c r="C30" s="359"/>
      <c r="D30" s="355"/>
      <c r="E30" s="355"/>
      <c r="F30" s="355"/>
      <c r="G30" s="353" t="s">
        <v>485</v>
      </c>
      <c r="H30" s="353"/>
      <c r="I30" s="353"/>
      <c r="J30" s="243">
        <v>14913100.722878331</v>
      </c>
      <c r="K30" s="358"/>
      <c r="L30" s="358" t="s">
        <v>496</v>
      </c>
    </row>
    <row r="31" spans="1:16" ht="15.75" thickBot="1" x14ac:dyDescent="0.3">
      <c r="A31" s="358"/>
      <c r="B31" s="341" t="str">
        <f t="shared" si="0"/>
        <v/>
      </c>
      <c r="C31" s="359"/>
      <c r="D31" s="355"/>
      <c r="E31" s="355"/>
      <c r="F31" s="355"/>
      <c r="G31" s="353" t="s">
        <v>486</v>
      </c>
      <c r="H31" s="353"/>
      <c r="I31" s="353"/>
      <c r="J31" s="243">
        <v>874115.67433148425</v>
      </c>
      <c r="K31" s="358"/>
      <c r="L31" s="358" t="s">
        <v>496</v>
      </c>
    </row>
    <row r="32" spans="1:16" ht="15.75" hidden="1" outlineLevel="1" thickBot="1" x14ac:dyDescent="0.3">
      <c r="C32" s="359"/>
      <c r="D32" s="355"/>
      <c r="E32" s="355"/>
      <c r="F32" s="355"/>
      <c r="G32" s="353"/>
      <c r="H32" s="353"/>
      <c r="I32" s="353"/>
      <c r="J32" s="366"/>
      <c r="L32" s="368"/>
    </row>
    <row r="33" spans="3:11" ht="15.75" hidden="1" outlineLevel="1" thickBot="1" x14ac:dyDescent="0.3">
      <c r="C33" s="359"/>
      <c r="D33" s="355"/>
      <c r="E33" s="355"/>
      <c r="F33" s="355"/>
      <c r="G33" s="353"/>
      <c r="H33" s="353"/>
      <c r="I33" s="353"/>
      <c r="J33" s="366"/>
    </row>
    <row r="34" spans="3:11" ht="15.75" hidden="1" outlineLevel="1" thickBot="1" x14ac:dyDescent="0.3">
      <c r="C34" s="369"/>
      <c r="D34" s="369"/>
      <c r="E34" s="369"/>
      <c r="F34" s="369"/>
      <c r="G34" s="370"/>
      <c r="H34" s="370"/>
      <c r="I34" s="370"/>
      <c r="J34" s="371"/>
    </row>
    <row r="35" spans="3:11" ht="15.75" collapsed="1" thickBot="1" x14ac:dyDescent="0.3">
      <c r="C35" s="384" t="s">
        <v>487</v>
      </c>
      <c r="D35" s="384"/>
      <c r="E35" s="384"/>
      <c r="F35" s="384"/>
      <c r="G35" s="384"/>
      <c r="H35" s="384"/>
      <c r="I35" s="262">
        <f>SUM(I16,I27)</f>
        <v>7387485574.3879995</v>
      </c>
      <c r="J35" s="372">
        <f>SUM(J16,J27)</f>
        <v>8413032777.2956352</v>
      </c>
      <c r="K35" s="185">
        <v>0</v>
      </c>
    </row>
    <row r="36" spans="3:11" ht="19.5" customHeight="1" x14ac:dyDescent="0.25"/>
    <row r="37" spans="3:11" ht="19.5" customHeight="1" x14ac:dyDescent="0.25">
      <c r="C37" s="385" t="s">
        <v>488</v>
      </c>
      <c r="D37" s="385"/>
      <c r="E37" s="385"/>
      <c r="F37" s="385"/>
      <c r="G37" s="385"/>
      <c r="H37" s="385"/>
      <c r="I37" s="385"/>
      <c r="J37" s="385"/>
    </row>
    <row r="38" spans="3:11" ht="23.45" customHeight="1" x14ac:dyDescent="0.25">
      <c r="C38" s="385"/>
      <c r="D38" s="385"/>
      <c r="E38" s="385"/>
      <c r="F38" s="385"/>
      <c r="G38" s="385"/>
      <c r="H38" s="385"/>
      <c r="I38" s="385"/>
      <c r="J38" s="385"/>
    </row>
    <row r="39" spans="3:11" ht="19.5" customHeight="1" x14ac:dyDescent="0.25">
      <c r="C39" s="385"/>
      <c r="D39" s="385"/>
      <c r="E39" s="385"/>
      <c r="F39" s="385"/>
      <c r="G39" s="385"/>
      <c r="H39" s="385"/>
      <c r="I39" s="385"/>
      <c r="J39" s="385"/>
    </row>
    <row r="40" spans="3:11" ht="16.5" customHeight="1" x14ac:dyDescent="0.25">
      <c r="C40" s="385"/>
      <c r="D40" s="385"/>
      <c r="E40" s="385"/>
      <c r="F40" s="385"/>
      <c r="G40" s="385"/>
      <c r="H40" s="385"/>
      <c r="I40" s="385"/>
      <c r="J40" s="385"/>
    </row>
    <row r="41" spans="3:11" ht="19.5" customHeight="1" x14ac:dyDescent="0.25"/>
    <row r="42" spans="3:11" ht="19.5" customHeight="1" x14ac:dyDescent="0.25">
      <c r="G42" s="373"/>
    </row>
    <row r="43" spans="3:11" ht="20.25" customHeight="1" x14ac:dyDescent="0.25">
      <c r="C43" s="373"/>
      <c r="G43" s="373"/>
    </row>
    <row r="44" spans="3:11" ht="19.5" customHeight="1" x14ac:dyDescent="0.25">
      <c r="C44" s="373"/>
    </row>
    <row r="45" spans="3:11" ht="23.25" customHeight="1" x14ac:dyDescent="0.25"/>
    <row r="46" spans="3:11" ht="23.25" customHeight="1" x14ac:dyDescent="0.25">
      <c r="C46" s="373"/>
      <c r="G46" s="373"/>
    </row>
    <row r="47" spans="3:11" ht="23.25" customHeight="1" x14ac:dyDescent="0.25">
      <c r="C47" s="373"/>
    </row>
    <row r="48" spans="3:11" ht="23.25" customHeight="1" x14ac:dyDescent="0.25"/>
    <row r="49" ht="23.25" customHeight="1" x14ac:dyDescent="0.25"/>
    <row r="50" ht="23.25" customHeight="1" x14ac:dyDescent="0.25"/>
  </sheetData>
  <mergeCells count="14">
    <mergeCell ref="C14:F14"/>
    <mergeCell ref="C35:H35"/>
    <mergeCell ref="C37:J38"/>
    <mergeCell ref="C39:J40"/>
    <mergeCell ref="C4:J4"/>
    <mergeCell ref="C5:J5"/>
    <mergeCell ref="C6:J6"/>
    <mergeCell ref="C7:J7"/>
    <mergeCell ref="C8:J8"/>
    <mergeCell ref="C10:F12"/>
    <mergeCell ref="G10:G13"/>
    <mergeCell ref="H10:H13"/>
    <mergeCell ref="I10:I13"/>
    <mergeCell ref="J10:J13"/>
  </mergeCells>
  <pageMargins left="0.7" right="0.7" top="0.75" bottom="0.75" header="0.3" footer="0.3"/>
  <pageSetup scale="70" orientation="portrait" r:id="rId1"/>
  <headerFooter>
    <oddHeader>&amp;C&amp;G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995F-5B17-47B2-9280-EE3E9D4B5451}">
  <sheetPr codeName="Sheet1"/>
  <dimension ref="A1:W186"/>
  <sheetViews>
    <sheetView showGridLines="0" topLeftCell="F6" zoomScale="90" zoomScaleNormal="90" workbookViewId="0">
      <selection activeCell="I21" sqref="I21:K21"/>
    </sheetView>
  </sheetViews>
  <sheetFormatPr defaultColWidth="11.42578125" defaultRowHeight="15" outlineLevelRow="1" outlineLevelCol="1" x14ac:dyDescent="0.25"/>
  <cols>
    <col min="1" max="3" width="11.42578125" style="219" customWidth="1" outlineLevel="1"/>
    <col min="4" max="5" width="11.42578125" style="219"/>
    <col min="6" max="6" width="5.42578125" style="219" customWidth="1"/>
    <col min="7" max="7" width="5.28515625" style="219" customWidth="1"/>
    <col min="8" max="8" width="3.7109375" style="219" customWidth="1"/>
    <col min="9" max="11" width="3.7109375" style="219" customWidth="1" outlineLevel="1"/>
    <col min="12" max="12" width="11.42578125" style="219" customWidth="1" outlineLevel="1"/>
    <col min="13" max="13" width="10.140625" style="318" customWidth="1" outlineLevel="1"/>
    <col min="14" max="14" width="78.85546875" style="319" customWidth="1"/>
    <col min="15" max="15" width="8.7109375" style="219" hidden="1" customWidth="1" outlineLevel="1"/>
    <col min="16" max="16" width="18.140625" style="219" customWidth="1" collapsed="1"/>
    <col min="17" max="17" width="18.140625" style="219" customWidth="1" outlineLevel="1"/>
    <col min="18" max="18" width="16.7109375" style="219" customWidth="1"/>
    <col min="19" max="19" width="15.140625" style="219" bestFit="1" customWidth="1"/>
    <col min="20" max="20" width="14.5703125" style="219" bestFit="1" customWidth="1"/>
    <col min="21" max="21" width="14" style="219" bestFit="1" customWidth="1"/>
    <col min="22" max="22" width="23.28515625" style="219" customWidth="1"/>
    <col min="23" max="23" width="15.5703125" style="219" bestFit="1" customWidth="1"/>
    <col min="24" max="255" width="11.42578125" style="219"/>
    <col min="256" max="256" width="2.7109375" style="219" customWidth="1"/>
    <col min="257" max="257" width="3.85546875" style="219" customWidth="1"/>
    <col min="258" max="258" width="2.140625" style="219" bestFit="1" customWidth="1"/>
    <col min="259" max="259" width="3.7109375" style="219" customWidth="1"/>
    <col min="260" max="260" width="3.28515625" style="219" customWidth="1"/>
    <col min="261" max="261" width="2.140625" style="219" customWidth="1"/>
    <col min="262" max="262" width="3.140625" style="219" customWidth="1"/>
    <col min="263" max="263" width="10.140625" style="219" customWidth="1"/>
    <col min="264" max="264" width="79.5703125" style="219" customWidth="1"/>
    <col min="265" max="265" width="8.7109375" style="219" customWidth="1"/>
    <col min="266" max="266" width="22.5703125" style="219" customWidth="1"/>
    <col min="267" max="267" width="15.140625" style="219" bestFit="1" customWidth="1"/>
    <col min="268" max="511" width="11.42578125" style="219"/>
    <col min="512" max="512" width="2.7109375" style="219" customWidth="1"/>
    <col min="513" max="513" width="3.85546875" style="219" customWidth="1"/>
    <col min="514" max="514" width="2.140625" style="219" bestFit="1" customWidth="1"/>
    <col min="515" max="515" width="3.7109375" style="219" customWidth="1"/>
    <col min="516" max="516" width="3.28515625" style="219" customWidth="1"/>
    <col min="517" max="517" width="2.140625" style="219" customWidth="1"/>
    <col min="518" max="518" width="3.140625" style="219" customWidth="1"/>
    <col min="519" max="519" width="10.140625" style="219" customWidth="1"/>
    <col min="520" max="520" width="79.5703125" style="219" customWidth="1"/>
    <col min="521" max="521" width="8.7109375" style="219" customWidth="1"/>
    <col min="522" max="522" width="22.5703125" style="219" customWidth="1"/>
    <col min="523" max="523" width="15.140625" style="219" bestFit="1" customWidth="1"/>
    <col min="524" max="767" width="11.42578125" style="219"/>
    <col min="768" max="768" width="2.7109375" style="219" customWidth="1"/>
    <col min="769" max="769" width="3.85546875" style="219" customWidth="1"/>
    <col min="770" max="770" width="2.140625" style="219" bestFit="1" customWidth="1"/>
    <col min="771" max="771" width="3.7109375" style="219" customWidth="1"/>
    <col min="772" max="772" width="3.28515625" style="219" customWidth="1"/>
    <col min="773" max="773" width="2.140625" style="219" customWidth="1"/>
    <col min="774" max="774" width="3.140625" style="219" customWidth="1"/>
    <col min="775" max="775" width="10.140625" style="219" customWidth="1"/>
    <col min="776" max="776" width="79.5703125" style="219" customWidth="1"/>
    <col min="777" max="777" width="8.7109375" style="219" customWidth="1"/>
    <col min="778" max="778" width="22.5703125" style="219" customWidth="1"/>
    <col min="779" max="779" width="15.140625" style="219" bestFit="1" customWidth="1"/>
    <col min="780" max="1023" width="11.42578125" style="219"/>
    <col min="1024" max="1024" width="2.7109375" style="219" customWidth="1"/>
    <col min="1025" max="1025" width="3.85546875" style="219" customWidth="1"/>
    <col min="1026" max="1026" width="2.140625" style="219" bestFit="1" customWidth="1"/>
    <col min="1027" max="1027" width="3.7109375" style="219" customWidth="1"/>
    <col min="1028" max="1028" width="3.28515625" style="219" customWidth="1"/>
    <col min="1029" max="1029" width="2.140625" style="219" customWidth="1"/>
    <col min="1030" max="1030" width="3.140625" style="219" customWidth="1"/>
    <col min="1031" max="1031" width="10.140625" style="219" customWidth="1"/>
    <col min="1032" max="1032" width="79.5703125" style="219" customWidth="1"/>
    <col min="1033" max="1033" width="8.7109375" style="219" customWidth="1"/>
    <col min="1034" max="1034" width="22.5703125" style="219" customWidth="1"/>
    <col min="1035" max="1035" width="15.140625" style="219" bestFit="1" customWidth="1"/>
    <col min="1036" max="1279" width="11.42578125" style="219"/>
    <col min="1280" max="1280" width="2.7109375" style="219" customWidth="1"/>
    <col min="1281" max="1281" width="3.85546875" style="219" customWidth="1"/>
    <col min="1282" max="1282" width="2.140625" style="219" bestFit="1" customWidth="1"/>
    <col min="1283" max="1283" width="3.7109375" style="219" customWidth="1"/>
    <col min="1284" max="1284" width="3.28515625" style="219" customWidth="1"/>
    <col min="1285" max="1285" width="2.140625" style="219" customWidth="1"/>
    <col min="1286" max="1286" width="3.140625" style="219" customWidth="1"/>
    <col min="1287" max="1287" width="10.140625" style="219" customWidth="1"/>
    <col min="1288" max="1288" width="79.5703125" style="219" customWidth="1"/>
    <col min="1289" max="1289" width="8.7109375" style="219" customWidth="1"/>
    <col min="1290" max="1290" width="22.5703125" style="219" customWidth="1"/>
    <col min="1291" max="1291" width="15.140625" style="219" bestFit="1" customWidth="1"/>
    <col min="1292" max="1535" width="11.42578125" style="219"/>
    <col min="1536" max="1536" width="2.7109375" style="219" customWidth="1"/>
    <col min="1537" max="1537" width="3.85546875" style="219" customWidth="1"/>
    <col min="1538" max="1538" width="2.140625" style="219" bestFit="1" customWidth="1"/>
    <col min="1539" max="1539" width="3.7109375" style="219" customWidth="1"/>
    <col min="1540" max="1540" width="3.28515625" style="219" customWidth="1"/>
    <col min="1541" max="1541" width="2.140625" style="219" customWidth="1"/>
    <col min="1542" max="1542" width="3.140625" style="219" customWidth="1"/>
    <col min="1543" max="1543" width="10.140625" style="219" customWidth="1"/>
    <col min="1544" max="1544" width="79.5703125" style="219" customWidth="1"/>
    <col min="1545" max="1545" width="8.7109375" style="219" customWidth="1"/>
    <col min="1546" max="1546" width="22.5703125" style="219" customWidth="1"/>
    <col min="1547" max="1547" width="15.140625" style="219" bestFit="1" customWidth="1"/>
    <col min="1548" max="1791" width="11.42578125" style="219"/>
    <col min="1792" max="1792" width="2.7109375" style="219" customWidth="1"/>
    <col min="1793" max="1793" width="3.85546875" style="219" customWidth="1"/>
    <col min="1794" max="1794" width="2.140625" style="219" bestFit="1" customWidth="1"/>
    <col min="1795" max="1795" width="3.7109375" style="219" customWidth="1"/>
    <col min="1796" max="1796" width="3.28515625" style="219" customWidth="1"/>
    <col min="1797" max="1797" width="2.140625" style="219" customWidth="1"/>
    <col min="1798" max="1798" width="3.140625" style="219" customWidth="1"/>
    <col min="1799" max="1799" width="10.140625" style="219" customWidth="1"/>
    <col min="1800" max="1800" width="79.5703125" style="219" customWidth="1"/>
    <col min="1801" max="1801" width="8.7109375" style="219" customWidth="1"/>
    <col min="1802" max="1802" width="22.5703125" style="219" customWidth="1"/>
    <col min="1803" max="1803" width="15.140625" style="219" bestFit="1" customWidth="1"/>
    <col min="1804" max="2047" width="11.42578125" style="219"/>
    <col min="2048" max="2048" width="2.7109375" style="219" customWidth="1"/>
    <col min="2049" max="2049" width="3.85546875" style="219" customWidth="1"/>
    <col min="2050" max="2050" width="2.140625" style="219" bestFit="1" customWidth="1"/>
    <col min="2051" max="2051" width="3.7109375" style="219" customWidth="1"/>
    <col min="2052" max="2052" width="3.28515625" style="219" customWidth="1"/>
    <col min="2053" max="2053" width="2.140625" style="219" customWidth="1"/>
    <col min="2054" max="2054" width="3.140625" style="219" customWidth="1"/>
    <col min="2055" max="2055" width="10.140625" style="219" customWidth="1"/>
    <col min="2056" max="2056" width="79.5703125" style="219" customWidth="1"/>
    <col min="2057" max="2057" width="8.7109375" style="219" customWidth="1"/>
    <col min="2058" max="2058" width="22.5703125" style="219" customWidth="1"/>
    <col min="2059" max="2059" width="15.140625" style="219" bestFit="1" customWidth="1"/>
    <col min="2060" max="2303" width="11.42578125" style="219"/>
    <col min="2304" max="2304" width="2.7109375" style="219" customWidth="1"/>
    <col min="2305" max="2305" width="3.85546875" style="219" customWidth="1"/>
    <col min="2306" max="2306" width="2.140625" style="219" bestFit="1" customWidth="1"/>
    <col min="2307" max="2307" width="3.7109375" style="219" customWidth="1"/>
    <col min="2308" max="2308" width="3.28515625" style="219" customWidth="1"/>
    <col min="2309" max="2309" width="2.140625" style="219" customWidth="1"/>
    <col min="2310" max="2310" width="3.140625" style="219" customWidth="1"/>
    <col min="2311" max="2311" width="10.140625" style="219" customWidth="1"/>
    <col min="2312" max="2312" width="79.5703125" style="219" customWidth="1"/>
    <col min="2313" max="2313" width="8.7109375" style="219" customWidth="1"/>
    <col min="2314" max="2314" width="22.5703125" style="219" customWidth="1"/>
    <col min="2315" max="2315" width="15.140625" style="219" bestFit="1" customWidth="1"/>
    <col min="2316" max="2559" width="11.42578125" style="219"/>
    <col min="2560" max="2560" width="2.7109375" style="219" customWidth="1"/>
    <col min="2561" max="2561" width="3.85546875" style="219" customWidth="1"/>
    <col min="2562" max="2562" width="2.140625" style="219" bestFit="1" customWidth="1"/>
    <col min="2563" max="2563" width="3.7109375" style="219" customWidth="1"/>
    <col min="2564" max="2564" width="3.28515625" style="219" customWidth="1"/>
    <col min="2565" max="2565" width="2.140625" style="219" customWidth="1"/>
    <col min="2566" max="2566" width="3.140625" style="219" customWidth="1"/>
    <col min="2567" max="2567" width="10.140625" style="219" customWidth="1"/>
    <col min="2568" max="2568" width="79.5703125" style="219" customWidth="1"/>
    <col min="2569" max="2569" width="8.7109375" style="219" customWidth="1"/>
    <col min="2570" max="2570" width="22.5703125" style="219" customWidth="1"/>
    <col min="2571" max="2571" width="15.140625" style="219" bestFit="1" customWidth="1"/>
    <col min="2572" max="2815" width="11.42578125" style="219"/>
    <col min="2816" max="2816" width="2.7109375" style="219" customWidth="1"/>
    <col min="2817" max="2817" width="3.85546875" style="219" customWidth="1"/>
    <col min="2818" max="2818" width="2.140625" style="219" bestFit="1" customWidth="1"/>
    <col min="2819" max="2819" width="3.7109375" style="219" customWidth="1"/>
    <col min="2820" max="2820" width="3.28515625" style="219" customWidth="1"/>
    <col min="2821" max="2821" width="2.140625" style="219" customWidth="1"/>
    <col min="2822" max="2822" width="3.140625" style="219" customWidth="1"/>
    <col min="2823" max="2823" width="10.140625" style="219" customWidth="1"/>
    <col min="2824" max="2824" width="79.5703125" style="219" customWidth="1"/>
    <col min="2825" max="2825" width="8.7109375" style="219" customWidth="1"/>
    <col min="2826" max="2826" width="22.5703125" style="219" customWidth="1"/>
    <col min="2827" max="2827" width="15.140625" style="219" bestFit="1" customWidth="1"/>
    <col min="2828" max="3071" width="11.42578125" style="219"/>
    <col min="3072" max="3072" width="2.7109375" style="219" customWidth="1"/>
    <col min="3073" max="3073" width="3.85546875" style="219" customWidth="1"/>
    <col min="3074" max="3074" width="2.140625" style="219" bestFit="1" customWidth="1"/>
    <col min="3075" max="3075" width="3.7109375" style="219" customWidth="1"/>
    <col min="3076" max="3076" width="3.28515625" style="219" customWidth="1"/>
    <col min="3077" max="3077" width="2.140625" style="219" customWidth="1"/>
    <col min="3078" max="3078" width="3.140625" style="219" customWidth="1"/>
    <col min="3079" max="3079" width="10.140625" style="219" customWidth="1"/>
    <col min="3080" max="3080" width="79.5703125" style="219" customWidth="1"/>
    <col min="3081" max="3081" width="8.7109375" style="219" customWidth="1"/>
    <col min="3082" max="3082" width="22.5703125" style="219" customWidth="1"/>
    <col min="3083" max="3083" width="15.140625" style="219" bestFit="1" customWidth="1"/>
    <col min="3084" max="3327" width="11.42578125" style="219"/>
    <col min="3328" max="3328" width="2.7109375" style="219" customWidth="1"/>
    <col min="3329" max="3329" width="3.85546875" style="219" customWidth="1"/>
    <col min="3330" max="3330" width="2.140625" style="219" bestFit="1" customWidth="1"/>
    <col min="3331" max="3331" width="3.7109375" style="219" customWidth="1"/>
    <col min="3332" max="3332" width="3.28515625" style="219" customWidth="1"/>
    <col min="3333" max="3333" width="2.140625" style="219" customWidth="1"/>
    <col min="3334" max="3334" width="3.140625" style="219" customWidth="1"/>
    <col min="3335" max="3335" width="10.140625" style="219" customWidth="1"/>
    <col min="3336" max="3336" width="79.5703125" style="219" customWidth="1"/>
    <col min="3337" max="3337" width="8.7109375" style="219" customWidth="1"/>
    <col min="3338" max="3338" width="22.5703125" style="219" customWidth="1"/>
    <col min="3339" max="3339" width="15.140625" style="219" bestFit="1" customWidth="1"/>
    <col min="3340" max="3583" width="11.42578125" style="219"/>
    <col min="3584" max="3584" width="2.7109375" style="219" customWidth="1"/>
    <col min="3585" max="3585" width="3.85546875" style="219" customWidth="1"/>
    <col min="3586" max="3586" width="2.140625" style="219" bestFit="1" customWidth="1"/>
    <col min="3587" max="3587" width="3.7109375" style="219" customWidth="1"/>
    <col min="3588" max="3588" width="3.28515625" style="219" customWidth="1"/>
    <col min="3589" max="3589" width="2.140625" style="219" customWidth="1"/>
    <col min="3590" max="3590" width="3.140625" style="219" customWidth="1"/>
    <col min="3591" max="3591" width="10.140625" style="219" customWidth="1"/>
    <col min="3592" max="3592" width="79.5703125" style="219" customWidth="1"/>
    <col min="3593" max="3593" width="8.7109375" style="219" customWidth="1"/>
    <col min="3594" max="3594" width="22.5703125" style="219" customWidth="1"/>
    <col min="3595" max="3595" width="15.140625" style="219" bestFit="1" customWidth="1"/>
    <col min="3596" max="3839" width="11.42578125" style="219"/>
    <col min="3840" max="3840" width="2.7109375" style="219" customWidth="1"/>
    <col min="3841" max="3841" width="3.85546875" style="219" customWidth="1"/>
    <col min="3842" max="3842" width="2.140625" style="219" bestFit="1" customWidth="1"/>
    <col min="3843" max="3843" width="3.7109375" style="219" customWidth="1"/>
    <col min="3844" max="3844" width="3.28515625" style="219" customWidth="1"/>
    <col min="3845" max="3845" width="2.140625" style="219" customWidth="1"/>
    <col min="3846" max="3846" width="3.140625" style="219" customWidth="1"/>
    <col min="3847" max="3847" width="10.140625" style="219" customWidth="1"/>
    <col min="3848" max="3848" width="79.5703125" style="219" customWidth="1"/>
    <col min="3849" max="3849" width="8.7109375" style="219" customWidth="1"/>
    <col min="3850" max="3850" width="22.5703125" style="219" customWidth="1"/>
    <col min="3851" max="3851" width="15.140625" style="219" bestFit="1" customWidth="1"/>
    <col min="3852" max="4095" width="11.42578125" style="219"/>
    <col min="4096" max="4096" width="2.7109375" style="219" customWidth="1"/>
    <col min="4097" max="4097" width="3.85546875" style="219" customWidth="1"/>
    <col min="4098" max="4098" width="2.140625" style="219" bestFit="1" customWidth="1"/>
    <col min="4099" max="4099" width="3.7109375" style="219" customWidth="1"/>
    <col min="4100" max="4100" width="3.28515625" style="219" customWidth="1"/>
    <col min="4101" max="4101" width="2.140625" style="219" customWidth="1"/>
    <col min="4102" max="4102" width="3.140625" style="219" customWidth="1"/>
    <col min="4103" max="4103" width="10.140625" style="219" customWidth="1"/>
    <col min="4104" max="4104" width="79.5703125" style="219" customWidth="1"/>
    <col min="4105" max="4105" width="8.7109375" style="219" customWidth="1"/>
    <col min="4106" max="4106" width="22.5703125" style="219" customWidth="1"/>
    <col min="4107" max="4107" width="15.140625" style="219" bestFit="1" customWidth="1"/>
    <col min="4108" max="4351" width="11.42578125" style="219"/>
    <col min="4352" max="4352" width="2.7109375" style="219" customWidth="1"/>
    <col min="4353" max="4353" width="3.85546875" style="219" customWidth="1"/>
    <col min="4354" max="4354" width="2.140625" style="219" bestFit="1" customWidth="1"/>
    <col min="4355" max="4355" width="3.7109375" style="219" customWidth="1"/>
    <col min="4356" max="4356" width="3.28515625" style="219" customWidth="1"/>
    <col min="4357" max="4357" width="2.140625" style="219" customWidth="1"/>
    <col min="4358" max="4358" width="3.140625" style="219" customWidth="1"/>
    <col min="4359" max="4359" width="10.140625" style="219" customWidth="1"/>
    <col min="4360" max="4360" width="79.5703125" style="219" customWidth="1"/>
    <col min="4361" max="4361" width="8.7109375" style="219" customWidth="1"/>
    <col min="4362" max="4362" width="22.5703125" style="219" customWidth="1"/>
    <col min="4363" max="4363" width="15.140625" style="219" bestFit="1" customWidth="1"/>
    <col min="4364" max="4607" width="11.42578125" style="219"/>
    <col min="4608" max="4608" width="2.7109375" style="219" customWidth="1"/>
    <col min="4609" max="4609" width="3.85546875" style="219" customWidth="1"/>
    <col min="4610" max="4610" width="2.140625" style="219" bestFit="1" customWidth="1"/>
    <col min="4611" max="4611" width="3.7109375" style="219" customWidth="1"/>
    <col min="4612" max="4612" width="3.28515625" style="219" customWidth="1"/>
    <col min="4613" max="4613" width="2.140625" style="219" customWidth="1"/>
    <col min="4614" max="4614" width="3.140625" style="219" customWidth="1"/>
    <col min="4615" max="4615" width="10.140625" style="219" customWidth="1"/>
    <col min="4616" max="4616" width="79.5703125" style="219" customWidth="1"/>
    <col min="4617" max="4617" width="8.7109375" style="219" customWidth="1"/>
    <col min="4618" max="4618" width="22.5703125" style="219" customWidth="1"/>
    <col min="4619" max="4619" width="15.140625" style="219" bestFit="1" customWidth="1"/>
    <col min="4620" max="4863" width="11.42578125" style="219"/>
    <col min="4864" max="4864" width="2.7109375" style="219" customWidth="1"/>
    <col min="4865" max="4865" width="3.85546875" style="219" customWidth="1"/>
    <col min="4866" max="4866" width="2.140625" style="219" bestFit="1" customWidth="1"/>
    <col min="4867" max="4867" width="3.7109375" style="219" customWidth="1"/>
    <col min="4868" max="4868" width="3.28515625" style="219" customWidth="1"/>
    <col min="4869" max="4869" width="2.140625" style="219" customWidth="1"/>
    <col min="4870" max="4870" width="3.140625" style="219" customWidth="1"/>
    <col min="4871" max="4871" width="10.140625" style="219" customWidth="1"/>
    <col min="4872" max="4872" width="79.5703125" style="219" customWidth="1"/>
    <col min="4873" max="4873" width="8.7109375" style="219" customWidth="1"/>
    <col min="4874" max="4874" width="22.5703125" style="219" customWidth="1"/>
    <col min="4875" max="4875" width="15.140625" style="219" bestFit="1" customWidth="1"/>
    <col min="4876" max="5119" width="11.42578125" style="219"/>
    <col min="5120" max="5120" width="2.7109375" style="219" customWidth="1"/>
    <col min="5121" max="5121" width="3.85546875" style="219" customWidth="1"/>
    <col min="5122" max="5122" width="2.140625" style="219" bestFit="1" customWidth="1"/>
    <col min="5123" max="5123" width="3.7109375" style="219" customWidth="1"/>
    <col min="5124" max="5124" width="3.28515625" style="219" customWidth="1"/>
    <col min="5125" max="5125" width="2.140625" style="219" customWidth="1"/>
    <col min="5126" max="5126" width="3.140625" style="219" customWidth="1"/>
    <col min="5127" max="5127" width="10.140625" style="219" customWidth="1"/>
    <col min="5128" max="5128" width="79.5703125" style="219" customWidth="1"/>
    <col min="5129" max="5129" width="8.7109375" style="219" customWidth="1"/>
    <col min="5130" max="5130" width="22.5703125" style="219" customWidth="1"/>
    <col min="5131" max="5131" width="15.140625" style="219" bestFit="1" customWidth="1"/>
    <col min="5132" max="5375" width="11.42578125" style="219"/>
    <col min="5376" max="5376" width="2.7109375" style="219" customWidth="1"/>
    <col min="5377" max="5377" width="3.85546875" style="219" customWidth="1"/>
    <col min="5378" max="5378" width="2.140625" style="219" bestFit="1" customWidth="1"/>
    <col min="5379" max="5379" width="3.7109375" style="219" customWidth="1"/>
    <col min="5380" max="5380" width="3.28515625" style="219" customWidth="1"/>
    <col min="5381" max="5381" width="2.140625" style="219" customWidth="1"/>
    <col min="5382" max="5382" width="3.140625" style="219" customWidth="1"/>
    <col min="5383" max="5383" width="10.140625" style="219" customWidth="1"/>
    <col min="5384" max="5384" width="79.5703125" style="219" customWidth="1"/>
    <col min="5385" max="5385" width="8.7109375" style="219" customWidth="1"/>
    <col min="5386" max="5386" width="22.5703125" style="219" customWidth="1"/>
    <col min="5387" max="5387" width="15.140625" style="219" bestFit="1" customWidth="1"/>
    <col min="5388" max="5631" width="11.42578125" style="219"/>
    <col min="5632" max="5632" width="2.7109375" style="219" customWidth="1"/>
    <col min="5633" max="5633" width="3.85546875" style="219" customWidth="1"/>
    <col min="5634" max="5634" width="2.140625" style="219" bestFit="1" customWidth="1"/>
    <col min="5635" max="5635" width="3.7109375" style="219" customWidth="1"/>
    <col min="5636" max="5636" width="3.28515625" style="219" customWidth="1"/>
    <col min="5637" max="5637" width="2.140625" style="219" customWidth="1"/>
    <col min="5638" max="5638" width="3.140625" style="219" customWidth="1"/>
    <col min="5639" max="5639" width="10.140625" style="219" customWidth="1"/>
    <col min="5640" max="5640" width="79.5703125" style="219" customWidth="1"/>
    <col min="5641" max="5641" width="8.7109375" style="219" customWidth="1"/>
    <col min="5642" max="5642" width="22.5703125" style="219" customWidth="1"/>
    <col min="5643" max="5643" width="15.140625" style="219" bestFit="1" customWidth="1"/>
    <col min="5644" max="5887" width="11.42578125" style="219"/>
    <col min="5888" max="5888" width="2.7109375" style="219" customWidth="1"/>
    <col min="5889" max="5889" width="3.85546875" style="219" customWidth="1"/>
    <col min="5890" max="5890" width="2.140625" style="219" bestFit="1" customWidth="1"/>
    <col min="5891" max="5891" width="3.7109375" style="219" customWidth="1"/>
    <col min="5892" max="5892" width="3.28515625" style="219" customWidth="1"/>
    <col min="5893" max="5893" width="2.140625" style="219" customWidth="1"/>
    <col min="5894" max="5894" width="3.140625" style="219" customWidth="1"/>
    <col min="5895" max="5895" width="10.140625" style="219" customWidth="1"/>
    <col min="5896" max="5896" width="79.5703125" style="219" customWidth="1"/>
    <col min="5897" max="5897" width="8.7109375" style="219" customWidth="1"/>
    <col min="5898" max="5898" width="22.5703125" style="219" customWidth="1"/>
    <col min="5899" max="5899" width="15.140625" style="219" bestFit="1" customWidth="1"/>
    <col min="5900" max="6143" width="11.42578125" style="219"/>
    <col min="6144" max="6144" width="2.7109375" style="219" customWidth="1"/>
    <col min="6145" max="6145" width="3.85546875" style="219" customWidth="1"/>
    <col min="6146" max="6146" width="2.140625" style="219" bestFit="1" customWidth="1"/>
    <col min="6147" max="6147" width="3.7109375" style="219" customWidth="1"/>
    <col min="6148" max="6148" width="3.28515625" style="219" customWidth="1"/>
    <col min="6149" max="6149" width="2.140625" style="219" customWidth="1"/>
    <col min="6150" max="6150" width="3.140625" style="219" customWidth="1"/>
    <col min="6151" max="6151" width="10.140625" style="219" customWidth="1"/>
    <col min="6152" max="6152" width="79.5703125" style="219" customWidth="1"/>
    <col min="6153" max="6153" width="8.7109375" style="219" customWidth="1"/>
    <col min="6154" max="6154" width="22.5703125" style="219" customWidth="1"/>
    <col min="6155" max="6155" width="15.140625" style="219" bestFit="1" customWidth="1"/>
    <col min="6156" max="6399" width="11.42578125" style="219"/>
    <col min="6400" max="6400" width="2.7109375" style="219" customWidth="1"/>
    <col min="6401" max="6401" width="3.85546875" style="219" customWidth="1"/>
    <col min="6402" max="6402" width="2.140625" style="219" bestFit="1" customWidth="1"/>
    <col min="6403" max="6403" width="3.7109375" style="219" customWidth="1"/>
    <col min="6404" max="6404" width="3.28515625" style="219" customWidth="1"/>
    <col min="6405" max="6405" width="2.140625" style="219" customWidth="1"/>
    <col min="6406" max="6406" width="3.140625" style="219" customWidth="1"/>
    <col min="6407" max="6407" width="10.140625" style="219" customWidth="1"/>
    <col min="6408" max="6408" width="79.5703125" style="219" customWidth="1"/>
    <col min="6409" max="6409" width="8.7109375" style="219" customWidth="1"/>
    <col min="6410" max="6410" width="22.5703125" style="219" customWidth="1"/>
    <col min="6411" max="6411" width="15.140625" style="219" bestFit="1" customWidth="1"/>
    <col min="6412" max="6655" width="11.42578125" style="219"/>
    <col min="6656" max="6656" width="2.7109375" style="219" customWidth="1"/>
    <col min="6657" max="6657" width="3.85546875" style="219" customWidth="1"/>
    <col min="6658" max="6658" width="2.140625" style="219" bestFit="1" customWidth="1"/>
    <col min="6659" max="6659" width="3.7109375" style="219" customWidth="1"/>
    <col min="6660" max="6660" width="3.28515625" style="219" customWidth="1"/>
    <col min="6661" max="6661" width="2.140625" style="219" customWidth="1"/>
    <col min="6662" max="6662" width="3.140625" style="219" customWidth="1"/>
    <col min="6663" max="6663" width="10.140625" style="219" customWidth="1"/>
    <col min="6664" max="6664" width="79.5703125" style="219" customWidth="1"/>
    <col min="6665" max="6665" width="8.7109375" style="219" customWidth="1"/>
    <col min="6666" max="6666" width="22.5703125" style="219" customWidth="1"/>
    <col min="6667" max="6667" width="15.140625" style="219" bestFit="1" customWidth="1"/>
    <col min="6668" max="6911" width="11.42578125" style="219"/>
    <col min="6912" max="6912" width="2.7109375" style="219" customWidth="1"/>
    <col min="6913" max="6913" width="3.85546875" style="219" customWidth="1"/>
    <col min="6914" max="6914" width="2.140625" style="219" bestFit="1" customWidth="1"/>
    <col min="6915" max="6915" width="3.7109375" style="219" customWidth="1"/>
    <col min="6916" max="6916" width="3.28515625" style="219" customWidth="1"/>
    <col min="6917" max="6917" width="2.140625" style="219" customWidth="1"/>
    <col min="6918" max="6918" width="3.140625" style="219" customWidth="1"/>
    <col min="6919" max="6919" width="10.140625" style="219" customWidth="1"/>
    <col min="6920" max="6920" width="79.5703125" style="219" customWidth="1"/>
    <col min="6921" max="6921" width="8.7109375" style="219" customWidth="1"/>
    <col min="6922" max="6922" width="22.5703125" style="219" customWidth="1"/>
    <col min="6923" max="6923" width="15.140625" style="219" bestFit="1" customWidth="1"/>
    <col min="6924" max="7167" width="11.42578125" style="219"/>
    <col min="7168" max="7168" width="2.7109375" style="219" customWidth="1"/>
    <col min="7169" max="7169" width="3.85546875" style="219" customWidth="1"/>
    <col min="7170" max="7170" width="2.140625" style="219" bestFit="1" customWidth="1"/>
    <col min="7171" max="7171" width="3.7109375" style="219" customWidth="1"/>
    <col min="7172" max="7172" width="3.28515625" style="219" customWidth="1"/>
    <col min="7173" max="7173" width="2.140625" style="219" customWidth="1"/>
    <col min="7174" max="7174" width="3.140625" style="219" customWidth="1"/>
    <col min="7175" max="7175" width="10.140625" style="219" customWidth="1"/>
    <col min="7176" max="7176" width="79.5703125" style="219" customWidth="1"/>
    <col min="7177" max="7177" width="8.7109375" style="219" customWidth="1"/>
    <col min="7178" max="7178" width="22.5703125" style="219" customWidth="1"/>
    <col min="7179" max="7179" width="15.140625" style="219" bestFit="1" customWidth="1"/>
    <col min="7180" max="7423" width="11.42578125" style="219"/>
    <col min="7424" max="7424" width="2.7109375" style="219" customWidth="1"/>
    <col min="7425" max="7425" width="3.85546875" style="219" customWidth="1"/>
    <col min="7426" max="7426" width="2.140625" style="219" bestFit="1" customWidth="1"/>
    <col min="7427" max="7427" width="3.7109375" style="219" customWidth="1"/>
    <col min="7428" max="7428" width="3.28515625" style="219" customWidth="1"/>
    <col min="7429" max="7429" width="2.140625" style="219" customWidth="1"/>
    <col min="7430" max="7430" width="3.140625" style="219" customWidth="1"/>
    <col min="7431" max="7431" width="10.140625" style="219" customWidth="1"/>
    <col min="7432" max="7432" width="79.5703125" style="219" customWidth="1"/>
    <col min="7433" max="7433" width="8.7109375" style="219" customWidth="1"/>
    <col min="7434" max="7434" width="22.5703125" style="219" customWidth="1"/>
    <col min="7435" max="7435" width="15.140625" style="219" bestFit="1" customWidth="1"/>
    <col min="7436" max="7679" width="11.42578125" style="219"/>
    <col min="7680" max="7680" width="2.7109375" style="219" customWidth="1"/>
    <col min="7681" max="7681" width="3.85546875" style="219" customWidth="1"/>
    <col min="7682" max="7682" width="2.140625" style="219" bestFit="1" customWidth="1"/>
    <col min="7683" max="7683" width="3.7109375" style="219" customWidth="1"/>
    <col min="7684" max="7684" width="3.28515625" style="219" customWidth="1"/>
    <col min="7685" max="7685" width="2.140625" style="219" customWidth="1"/>
    <col min="7686" max="7686" width="3.140625" style="219" customWidth="1"/>
    <col min="7687" max="7687" width="10.140625" style="219" customWidth="1"/>
    <col min="7688" max="7688" width="79.5703125" style="219" customWidth="1"/>
    <col min="7689" max="7689" width="8.7109375" style="219" customWidth="1"/>
    <col min="7690" max="7690" width="22.5703125" style="219" customWidth="1"/>
    <col min="7691" max="7691" width="15.140625" style="219" bestFit="1" customWidth="1"/>
    <col min="7692" max="7935" width="11.42578125" style="219"/>
    <col min="7936" max="7936" width="2.7109375" style="219" customWidth="1"/>
    <col min="7937" max="7937" width="3.85546875" style="219" customWidth="1"/>
    <col min="7938" max="7938" width="2.140625" style="219" bestFit="1" customWidth="1"/>
    <col min="7939" max="7939" width="3.7109375" style="219" customWidth="1"/>
    <col min="7940" max="7940" width="3.28515625" style="219" customWidth="1"/>
    <col min="7941" max="7941" width="2.140625" style="219" customWidth="1"/>
    <col min="7942" max="7942" width="3.140625" style="219" customWidth="1"/>
    <col min="7943" max="7943" width="10.140625" style="219" customWidth="1"/>
    <col min="7944" max="7944" width="79.5703125" style="219" customWidth="1"/>
    <col min="7945" max="7945" width="8.7109375" style="219" customWidth="1"/>
    <col min="7946" max="7946" width="22.5703125" style="219" customWidth="1"/>
    <col min="7947" max="7947" width="15.140625" style="219" bestFit="1" customWidth="1"/>
    <col min="7948" max="8191" width="11.42578125" style="219"/>
    <col min="8192" max="8192" width="2.7109375" style="219" customWidth="1"/>
    <col min="8193" max="8193" width="3.85546875" style="219" customWidth="1"/>
    <col min="8194" max="8194" width="2.140625" style="219" bestFit="1" customWidth="1"/>
    <col min="8195" max="8195" width="3.7109375" style="219" customWidth="1"/>
    <col min="8196" max="8196" width="3.28515625" style="219" customWidth="1"/>
    <col min="8197" max="8197" width="2.140625" style="219" customWidth="1"/>
    <col min="8198" max="8198" width="3.140625" style="219" customWidth="1"/>
    <col min="8199" max="8199" width="10.140625" style="219" customWidth="1"/>
    <col min="8200" max="8200" width="79.5703125" style="219" customWidth="1"/>
    <col min="8201" max="8201" width="8.7109375" style="219" customWidth="1"/>
    <col min="8202" max="8202" width="22.5703125" style="219" customWidth="1"/>
    <col min="8203" max="8203" width="15.140625" style="219" bestFit="1" customWidth="1"/>
    <col min="8204" max="8447" width="11.42578125" style="219"/>
    <col min="8448" max="8448" width="2.7109375" style="219" customWidth="1"/>
    <col min="8449" max="8449" width="3.85546875" style="219" customWidth="1"/>
    <col min="8450" max="8450" width="2.140625" style="219" bestFit="1" customWidth="1"/>
    <col min="8451" max="8451" width="3.7109375" style="219" customWidth="1"/>
    <col min="8452" max="8452" width="3.28515625" style="219" customWidth="1"/>
    <col min="8453" max="8453" width="2.140625" style="219" customWidth="1"/>
    <col min="8454" max="8454" width="3.140625" style="219" customWidth="1"/>
    <col min="8455" max="8455" width="10.140625" style="219" customWidth="1"/>
    <col min="8456" max="8456" width="79.5703125" style="219" customWidth="1"/>
    <col min="8457" max="8457" width="8.7109375" style="219" customWidth="1"/>
    <col min="8458" max="8458" width="22.5703125" style="219" customWidth="1"/>
    <col min="8459" max="8459" width="15.140625" style="219" bestFit="1" customWidth="1"/>
    <col min="8460" max="8703" width="11.42578125" style="219"/>
    <col min="8704" max="8704" width="2.7109375" style="219" customWidth="1"/>
    <col min="8705" max="8705" width="3.85546875" style="219" customWidth="1"/>
    <col min="8706" max="8706" width="2.140625" style="219" bestFit="1" customWidth="1"/>
    <col min="8707" max="8707" width="3.7109375" style="219" customWidth="1"/>
    <col min="8708" max="8708" width="3.28515625" style="219" customWidth="1"/>
    <col min="8709" max="8709" width="2.140625" style="219" customWidth="1"/>
    <col min="8710" max="8710" width="3.140625" style="219" customWidth="1"/>
    <col min="8711" max="8711" width="10.140625" style="219" customWidth="1"/>
    <col min="8712" max="8712" width="79.5703125" style="219" customWidth="1"/>
    <col min="8713" max="8713" width="8.7109375" style="219" customWidth="1"/>
    <col min="8714" max="8714" width="22.5703125" style="219" customWidth="1"/>
    <col min="8715" max="8715" width="15.140625" style="219" bestFit="1" customWidth="1"/>
    <col min="8716" max="8959" width="11.42578125" style="219"/>
    <col min="8960" max="8960" width="2.7109375" style="219" customWidth="1"/>
    <col min="8961" max="8961" width="3.85546875" style="219" customWidth="1"/>
    <col min="8962" max="8962" width="2.140625" style="219" bestFit="1" customWidth="1"/>
    <col min="8963" max="8963" width="3.7109375" style="219" customWidth="1"/>
    <col min="8964" max="8964" width="3.28515625" style="219" customWidth="1"/>
    <col min="8965" max="8965" width="2.140625" style="219" customWidth="1"/>
    <col min="8966" max="8966" width="3.140625" style="219" customWidth="1"/>
    <col min="8967" max="8967" width="10.140625" style="219" customWidth="1"/>
    <col min="8968" max="8968" width="79.5703125" style="219" customWidth="1"/>
    <col min="8969" max="8969" width="8.7109375" style="219" customWidth="1"/>
    <col min="8970" max="8970" width="22.5703125" style="219" customWidth="1"/>
    <col min="8971" max="8971" width="15.140625" style="219" bestFit="1" customWidth="1"/>
    <col min="8972" max="9215" width="11.42578125" style="219"/>
    <col min="9216" max="9216" width="2.7109375" style="219" customWidth="1"/>
    <col min="9217" max="9217" width="3.85546875" style="219" customWidth="1"/>
    <col min="9218" max="9218" width="2.140625" style="219" bestFit="1" customWidth="1"/>
    <col min="9219" max="9219" width="3.7109375" style="219" customWidth="1"/>
    <col min="9220" max="9220" width="3.28515625" style="219" customWidth="1"/>
    <col min="9221" max="9221" width="2.140625" style="219" customWidth="1"/>
    <col min="9222" max="9222" width="3.140625" style="219" customWidth="1"/>
    <col min="9223" max="9223" width="10.140625" style="219" customWidth="1"/>
    <col min="9224" max="9224" width="79.5703125" style="219" customWidth="1"/>
    <col min="9225" max="9225" width="8.7109375" style="219" customWidth="1"/>
    <col min="9226" max="9226" width="22.5703125" style="219" customWidth="1"/>
    <col min="9227" max="9227" width="15.140625" style="219" bestFit="1" customWidth="1"/>
    <col min="9228" max="9471" width="11.42578125" style="219"/>
    <col min="9472" max="9472" width="2.7109375" style="219" customWidth="1"/>
    <col min="9473" max="9473" width="3.85546875" style="219" customWidth="1"/>
    <col min="9474" max="9474" width="2.140625" style="219" bestFit="1" customWidth="1"/>
    <col min="9475" max="9475" width="3.7109375" style="219" customWidth="1"/>
    <col min="9476" max="9476" width="3.28515625" style="219" customWidth="1"/>
    <col min="9477" max="9477" width="2.140625" style="219" customWidth="1"/>
    <col min="9478" max="9478" width="3.140625" style="219" customWidth="1"/>
    <col min="9479" max="9479" width="10.140625" style="219" customWidth="1"/>
    <col min="9480" max="9480" width="79.5703125" style="219" customWidth="1"/>
    <col min="9481" max="9481" width="8.7109375" style="219" customWidth="1"/>
    <col min="9482" max="9482" width="22.5703125" style="219" customWidth="1"/>
    <col min="9483" max="9483" width="15.140625" style="219" bestFit="1" customWidth="1"/>
    <col min="9484" max="9727" width="11.42578125" style="219"/>
    <col min="9728" max="9728" width="2.7109375" style="219" customWidth="1"/>
    <col min="9729" max="9729" width="3.85546875" style="219" customWidth="1"/>
    <col min="9730" max="9730" width="2.140625" style="219" bestFit="1" customWidth="1"/>
    <col min="9731" max="9731" width="3.7109375" style="219" customWidth="1"/>
    <col min="9732" max="9732" width="3.28515625" style="219" customWidth="1"/>
    <col min="9733" max="9733" width="2.140625" style="219" customWidth="1"/>
    <col min="9734" max="9734" width="3.140625" style="219" customWidth="1"/>
    <col min="9735" max="9735" width="10.140625" style="219" customWidth="1"/>
    <col min="9736" max="9736" width="79.5703125" style="219" customWidth="1"/>
    <col min="9737" max="9737" width="8.7109375" style="219" customWidth="1"/>
    <col min="9738" max="9738" width="22.5703125" style="219" customWidth="1"/>
    <col min="9739" max="9739" width="15.140625" style="219" bestFit="1" customWidth="1"/>
    <col min="9740" max="9983" width="11.42578125" style="219"/>
    <col min="9984" max="9984" width="2.7109375" style="219" customWidth="1"/>
    <col min="9985" max="9985" width="3.85546875" style="219" customWidth="1"/>
    <col min="9986" max="9986" width="2.140625" style="219" bestFit="1" customWidth="1"/>
    <col min="9987" max="9987" width="3.7109375" style="219" customWidth="1"/>
    <col min="9988" max="9988" width="3.28515625" style="219" customWidth="1"/>
    <col min="9989" max="9989" width="2.140625" style="219" customWidth="1"/>
    <col min="9990" max="9990" width="3.140625" style="219" customWidth="1"/>
    <col min="9991" max="9991" width="10.140625" style="219" customWidth="1"/>
    <col min="9992" max="9992" width="79.5703125" style="219" customWidth="1"/>
    <col min="9993" max="9993" width="8.7109375" style="219" customWidth="1"/>
    <col min="9994" max="9994" width="22.5703125" style="219" customWidth="1"/>
    <col min="9995" max="9995" width="15.140625" style="219" bestFit="1" customWidth="1"/>
    <col min="9996" max="10239" width="11.42578125" style="219"/>
    <col min="10240" max="10240" width="2.7109375" style="219" customWidth="1"/>
    <col min="10241" max="10241" width="3.85546875" style="219" customWidth="1"/>
    <col min="10242" max="10242" width="2.140625" style="219" bestFit="1" customWidth="1"/>
    <col min="10243" max="10243" width="3.7109375" style="219" customWidth="1"/>
    <col min="10244" max="10244" width="3.28515625" style="219" customWidth="1"/>
    <col min="10245" max="10245" width="2.140625" style="219" customWidth="1"/>
    <col min="10246" max="10246" width="3.140625" style="219" customWidth="1"/>
    <col min="10247" max="10247" width="10.140625" style="219" customWidth="1"/>
    <col min="10248" max="10248" width="79.5703125" style="219" customWidth="1"/>
    <col min="10249" max="10249" width="8.7109375" style="219" customWidth="1"/>
    <col min="10250" max="10250" width="22.5703125" style="219" customWidth="1"/>
    <col min="10251" max="10251" width="15.140625" style="219" bestFit="1" customWidth="1"/>
    <col min="10252" max="10495" width="11.42578125" style="219"/>
    <col min="10496" max="10496" width="2.7109375" style="219" customWidth="1"/>
    <col min="10497" max="10497" width="3.85546875" style="219" customWidth="1"/>
    <col min="10498" max="10498" width="2.140625" style="219" bestFit="1" customWidth="1"/>
    <col min="10499" max="10499" width="3.7109375" style="219" customWidth="1"/>
    <col min="10500" max="10500" width="3.28515625" style="219" customWidth="1"/>
    <col min="10501" max="10501" width="2.140625" style="219" customWidth="1"/>
    <col min="10502" max="10502" width="3.140625" style="219" customWidth="1"/>
    <col min="10503" max="10503" width="10.140625" style="219" customWidth="1"/>
    <col min="10504" max="10504" width="79.5703125" style="219" customWidth="1"/>
    <col min="10505" max="10505" width="8.7109375" style="219" customWidth="1"/>
    <col min="10506" max="10506" width="22.5703125" style="219" customWidth="1"/>
    <col min="10507" max="10507" width="15.140625" style="219" bestFit="1" customWidth="1"/>
    <col min="10508" max="10751" width="11.42578125" style="219"/>
    <col min="10752" max="10752" width="2.7109375" style="219" customWidth="1"/>
    <col min="10753" max="10753" width="3.85546875" style="219" customWidth="1"/>
    <col min="10754" max="10754" width="2.140625" style="219" bestFit="1" customWidth="1"/>
    <col min="10755" max="10755" width="3.7109375" style="219" customWidth="1"/>
    <col min="10756" max="10756" width="3.28515625" style="219" customWidth="1"/>
    <col min="10757" max="10757" width="2.140625" style="219" customWidth="1"/>
    <col min="10758" max="10758" width="3.140625" style="219" customWidth="1"/>
    <col min="10759" max="10759" width="10.140625" style="219" customWidth="1"/>
    <col min="10760" max="10760" width="79.5703125" style="219" customWidth="1"/>
    <col min="10761" max="10761" width="8.7109375" style="219" customWidth="1"/>
    <col min="10762" max="10762" width="22.5703125" style="219" customWidth="1"/>
    <col min="10763" max="10763" width="15.140625" style="219" bestFit="1" customWidth="1"/>
    <col min="10764" max="11007" width="11.42578125" style="219"/>
    <col min="11008" max="11008" width="2.7109375" style="219" customWidth="1"/>
    <col min="11009" max="11009" width="3.85546875" style="219" customWidth="1"/>
    <col min="11010" max="11010" width="2.140625" style="219" bestFit="1" customWidth="1"/>
    <col min="11011" max="11011" width="3.7109375" style="219" customWidth="1"/>
    <col min="11012" max="11012" width="3.28515625" style="219" customWidth="1"/>
    <col min="11013" max="11013" width="2.140625" style="219" customWidth="1"/>
    <col min="11014" max="11014" width="3.140625" style="219" customWidth="1"/>
    <col min="11015" max="11015" width="10.140625" style="219" customWidth="1"/>
    <col min="11016" max="11016" width="79.5703125" style="219" customWidth="1"/>
    <col min="11017" max="11017" width="8.7109375" style="219" customWidth="1"/>
    <col min="11018" max="11018" width="22.5703125" style="219" customWidth="1"/>
    <col min="11019" max="11019" width="15.140625" style="219" bestFit="1" customWidth="1"/>
    <col min="11020" max="11263" width="11.42578125" style="219"/>
    <col min="11264" max="11264" width="2.7109375" style="219" customWidth="1"/>
    <col min="11265" max="11265" width="3.85546875" style="219" customWidth="1"/>
    <col min="11266" max="11266" width="2.140625" style="219" bestFit="1" customWidth="1"/>
    <col min="11267" max="11267" width="3.7109375" style="219" customWidth="1"/>
    <col min="11268" max="11268" width="3.28515625" style="219" customWidth="1"/>
    <col min="11269" max="11269" width="2.140625" style="219" customWidth="1"/>
    <col min="11270" max="11270" width="3.140625" style="219" customWidth="1"/>
    <col min="11271" max="11271" width="10.140625" style="219" customWidth="1"/>
    <col min="11272" max="11272" width="79.5703125" style="219" customWidth="1"/>
    <col min="11273" max="11273" width="8.7109375" style="219" customWidth="1"/>
    <col min="11274" max="11274" width="22.5703125" style="219" customWidth="1"/>
    <col min="11275" max="11275" width="15.140625" style="219" bestFit="1" customWidth="1"/>
    <col min="11276" max="11519" width="11.42578125" style="219"/>
    <col min="11520" max="11520" width="2.7109375" style="219" customWidth="1"/>
    <col min="11521" max="11521" width="3.85546875" style="219" customWidth="1"/>
    <col min="11522" max="11522" width="2.140625" style="219" bestFit="1" customWidth="1"/>
    <col min="11523" max="11523" width="3.7109375" style="219" customWidth="1"/>
    <col min="11524" max="11524" width="3.28515625" style="219" customWidth="1"/>
    <col min="11525" max="11525" width="2.140625" style="219" customWidth="1"/>
    <col min="11526" max="11526" width="3.140625" style="219" customWidth="1"/>
    <col min="11527" max="11527" width="10.140625" style="219" customWidth="1"/>
    <col min="11528" max="11528" width="79.5703125" style="219" customWidth="1"/>
    <col min="11529" max="11529" width="8.7109375" style="219" customWidth="1"/>
    <col min="11530" max="11530" width="22.5703125" style="219" customWidth="1"/>
    <col min="11531" max="11531" width="15.140625" style="219" bestFit="1" customWidth="1"/>
    <col min="11532" max="11775" width="11.42578125" style="219"/>
    <col min="11776" max="11776" width="2.7109375" style="219" customWidth="1"/>
    <col min="11777" max="11777" width="3.85546875" style="219" customWidth="1"/>
    <col min="11778" max="11778" width="2.140625" style="219" bestFit="1" customWidth="1"/>
    <col min="11779" max="11779" width="3.7109375" style="219" customWidth="1"/>
    <col min="11780" max="11780" width="3.28515625" style="219" customWidth="1"/>
    <col min="11781" max="11781" width="2.140625" style="219" customWidth="1"/>
    <col min="11782" max="11782" width="3.140625" style="219" customWidth="1"/>
    <col min="11783" max="11783" width="10.140625" style="219" customWidth="1"/>
    <col min="11784" max="11784" width="79.5703125" style="219" customWidth="1"/>
    <col min="11785" max="11785" width="8.7109375" style="219" customWidth="1"/>
    <col min="11786" max="11786" width="22.5703125" style="219" customWidth="1"/>
    <col min="11787" max="11787" width="15.140625" style="219" bestFit="1" customWidth="1"/>
    <col min="11788" max="12031" width="11.42578125" style="219"/>
    <col min="12032" max="12032" width="2.7109375" style="219" customWidth="1"/>
    <col min="12033" max="12033" width="3.85546875" style="219" customWidth="1"/>
    <col min="12034" max="12034" width="2.140625" style="219" bestFit="1" customWidth="1"/>
    <col min="12035" max="12035" width="3.7109375" style="219" customWidth="1"/>
    <col min="12036" max="12036" width="3.28515625" style="219" customWidth="1"/>
    <col min="12037" max="12037" width="2.140625" style="219" customWidth="1"/>
    <col min="12038" max="12038" width="3.140625" style="219" customWidth="1"/>
    <col min="12039" max="12039" width="10.140625" style="219" customWidth="1"/>
    <col min="12040" max="12040" width="79.5703125" style="219" customWidth="1"/>
    <col min="12041" max="12041" width="8.7109375" style="219" customWidth="1"/>
    <col min="12042" max="12042" width="22.5703125" style="219" customWidth="1"/>
    <col min="12043" max="12043" width="15.140625" style="219" bestFit="1" customWidth="1"/>
    <col min="12044" max="12287" width="11.42578125" style="219"/>
    <col min="12288" max="12288" width="2.7109375" style="219" customWidth="1"/>
    <col min="12289" max="12289" width="3.85546875" style="219" customWidth="1"/>
    <col min="12290" max="12290" width="2.140625" style="219" bestFit="1" customWidth="1"/>
    <col min="12291" max="12291" width="3.7109375" style="219" customWidth="1"/>
    <col min="12292" max="12292" width="3.28515625" style="219" customWidth="1"/>
    <col min="12293" max="12293" width="2.140625" style="219" customWidth="1"/>
    <col min="12294" max="12294" width="3.140625" style="219" customWidth="1"/>
    <col min="12295" max="12295" width="10.140625" style="219" customWidth="1"/>
    <col min="12296" max="12296" width="79.5703125" style="219" customWidth="1"/>
    <col min="12297" max="12297" width="8.7109375" style="219" customWidth="1"/>
    <col min="12298" max="12298" width="22.5703125" style="219" customWidth="1"/>
    <col min="12299" max="12299" width="15.140625" style="219" bestFit="1" customWidth="1"/>
    <col min="12300" max="12543" width="11.42578125" style="219"/>
    <col min="12544" max="12544" width="2.7109375" style="219" customWidth="1"/>
    <col min="12545" max="12545" width="3.85546875" style="219" customWidth="1"/>
    <col min="12546" max="12546" width="2.140625" style="219" bestFit="1" customWidth="1"/>
    <col min="12547" max="12547" width="3.7109375" style="219" customWidth="1"/>
    <col min="12548" max="12548" width="3.28515625" style="219" customWidth="1"/>
    <col min="12549" max="12549" width="2.140625" style="219" customWidth="1"/>
    <col min="12550" max="12550" width="3.140625" style="219" customWidth="1"/>
    <col min="12551" max="12551" width="10.140625" style="219" customWidth="1"/>
    <col min="12552" max="12552" width="79.5703125" style="219" customWidth="1"/>
    <col min="12553" max="12553" width="8.7109375" style="219" customWidth="1"/>
    <col min="12554" max="12554" width="22.5703125" style="219" customWidth="1"/>
    <col min="12555" max="12555" width="15.140625" style="219" bestFit="1" customWidth="1"/>
    <col min="12556" max="12799" width="11.42578125" style="219"/>
    <col min="12800" max="12800" width="2.7109375" style="219" customWidth="1"/>
    <col min="12801" max="12801" width="3.85546875" style="219" customWidth="1"/>
    <col min="12802" max="12802" width="2.140625" style="219" bestFit="1" customWidth="1"/>
    <col min="12803" max="12803" width="3.7109375" style="219" customWidth="1"/>
    <col min="12804" max="12804" width="3.28515625" style="219" customWidth="1"/>
    <col min="12805" max="12805" width="2.140625" style="219" customWidth="1"/>
    <col min="12806" max="12806" width="3.140625" style="219" customWidth="1"/>
    <col min="12807" max="12807" width="10.140625" style="219" customWidth="1"/>
    <col min="12808" max="12808" width="79.5703125" style="219" customWidth="1"/>
    <col min="12809" max="12809" width="8.7109375" style="219" customWidth="1"/>
    <col min="12810" max="12810" width="22.5703125" style="219" customWidth="1"/>
    <col min="12811" max="12811" width="15.140625" style="219" bestFit="1" customWidth="1"/>
    <col min="12812" max="13055" width="11.42578125" style="219"/>
    <col min="13056" max="13056" width="2.7109375" style="219" customWidth="1"/>
    <col min="13057" max="13057" width="3.85546875" style="219" customWidth="1"/>
    <col min="13058" max="13058" width="2.140625" style="219" bestFit="1" customWidth="1"/>
    <col min="13059" max="13059" width="3.7109375" style="219" customWidth="1"/>
    <col min="13060" max="13060" width="3.28515625" style="219" customWidth="1"/>
    <col min="13061" max="13061" width="2.140625" style="219" customWidth="1"/>
    <col min="13062" max="13062" width="3.140625" style="219" customWidth="1"/>
    <col min="13063" max="13063" width="10.140625" style="219" customWidth="1"/>
    <col min="13064" max="13064" width="79.5703125" style="219" customWidth="1"/>
    <col min="13065" max="13065" width="8.7109375" style="219" customWidth="1"/>
    <col min="13066" max="13066" width="22.5703125" style="219" customWidth="1"/>
    <col min="13067" max="13067" width="15.140625" style="219" bestFit="1" customWidth="1"/>
    <col min="13068" max="13311" width="11.42578125" style="219"/>
    <col min="13312" max="13312" width="2.7109375" style="219" customWidth="1"/>
    <col min="13313" max="13313" width="3.85546875" style="219" customWidth="1"/>
    <col min="13314" max="13314" width="2.140625" style="219" bestFit="1" customWidth="1"/>
    <col min="13315" max="13315" width="3.7109375" style="219" customWidth="1"/>
    <col min="13316" max="13316" width="3.28515625" style="219" customWidth="1"/>
    <col min="13317" max="13317" width="2.140625" style="219" customWidth="1"/>
    <col min="13318" max="13318" width="3.140625" style="219" customWidth="1"/>
    <col min="13319" max="13319" width="10.140625" style="219" customWidth="1"/>
    <col min="13320" max="13320" width="79.5703125" style="219" customWidth="1"/>
    <col min="13321" max="13321" width="8.7109375" style="219" customWidth="1"/>
    <col min="13322" max="13322" width="22.5703125" style="219" customWidth="1"/>
    <col min="13323" max="13323" width="15.140625" style="219" bestFit="1" customWidth="1"/>
    <col min="13324" max="13567" width="11.42578125" style="219"/>
    <col min="13568" max="13568" width="2.7109375" style="219" customWidth="1"/>
    <col min="13569" max="13569" width="3.85546875" style="219" customWidth="1"/>
    <col min="13570" max="13570" width="2.140625" style="219" bestFit="1" customWidth="1"/>
    <col min="13571" max="13571" width="3.7109375" style="219" customWidth="1"/>
    <col min="13572" max="13572" width="3.28515625" style="219" customWidth="1"/>
    <col min="13573" max="13573" width="2.140625" style="219" customWidth="1"/>
    <col min="13574" max="13574" width="3.140625" style="219" customWidth="1"/>
    <col min="13575" max="13575" width="10.140625" style="219" customWidth="1"/>
    <col min="13576" max="13576" width="79.5703125" style="219" customWidth="1"/>
    <col min="13577" max="13577" width="8.7109375" style="219" customWidth="1"/>
    <col min="13578" max="13578" width="22.5703125" style="219" customWidth="1"/>
    <col min="13579" max="13579" width="15.140625" style="219" bestFit="1" customWidth="1"/>
    <col min="13580" max="13823" width="11.42578125" style="219"/>
    <col min="13824" max="13824" width="2.7109375" style="219" customWidth="1"/>
    <col min="13825" max="13825" width="3.85546875" style="219" customWidth="1"/>
    <col min="13826" max="13826" width="2.140625" style="219" bestFit="1" customWidth="1"/>
    <col min="13827" max="13827" width="3.7109375" style="219" customWidth="1"/>
    <col min="13828" max="13828" width="3.28515625" style="219" customWidth="1"/>
    <col min="13829" max="13829" width="2.140625" style="219" customWidth="1"/>
    <col min="13830" max="13830" width="3.140625" style="219" customWidth="1"/>
    <col min="13831" max="13831" width="10.140625" style="219" customWidth="1"/>
    <col min="13832" max="13832" width="79.5703125" style="219" customWidth="1"/>
    <col min="13833" max="13833" width="8.7109375" style="219" customWidth="1"/>
    <col min="13834" max="13834" width="22.5703125" style="219" customWidth="1"/>
    <col min="13835" max="13835" width="15.140625" style="219" bestFit="1" customWidth="1"/>
    <col min="13836" max="14079" width="11.42578125" style="219"/>
    <col min="14080" max="14080" width="2.7109375" style="219" customWidth="1"/>
    <col min="14081" max="14081" width="3.85546875" style="219" customWidth="1"/>
    <col min="14082" max="14082" width="2.140625" style="219" bestFit="1" customWidth="1"/>
    <col min="14083" max="14083" width="3.7109375" style="219" customWidth="1"/>
    <col min="14084" max="14084" width="3.28515625" style="219" customWidth="1"/>
    <col min="14085" max="14085" width="2.140625" style="219" customWidth="1"/>
    <col min="14086" max="14086" width="3.140625" style="219" customWidth="1"/>
    <col min="14087" max="14087" width="10.140625" style="219" customWidth="1"/>
    <col min="14088" max="14088" width="79.5703125" style="219" customWidth="1"/>
    <col min="14089" max="14089" width="8.7109375" style="219" customWidth="1"/>
    <col min="14090" max="14090" width="22.5703125" style="219" customWidth="1"/>
    <col min="14091" max="14091" width="15.140625" style="219" bestFit="1" customWidth="1"/>
    <col min="14092" max="14335" width="11.42578125" style="219"/>
    <col min="14336" max="14336" width="2.7109375" style="219" customWidth="1"/>
    <col min="14337" max="14337" width="3.85546875" style="219" customWidth="1"/>
    <col min="14338" max="14338" width="2.140625" style="219" bestFit="1" customWidth="1"/>
    <col min="14339" max="14339" width="3.7109375" style="219" customWidth="1"/>
    <col min="14340" max="14340" width="3.28515625" style="219" customWidth="1"/>
    <col min="14341" max="14341" width="2.140625" style="219" customWidth="1"/>
    <col min="14342" max="14342" width="3.140625" style="219" customWidth="1"/>
    <col min="14343" max="14343" width="10.140625" style="219" customWidth="1"/>
    <col min="14344" max="14344" width="79.5703125" style="219" customWidth="1"/>
    <col min="14345" max="14345" width="8.7109375" style="219" customWidth="1"/>
    <col min="14346" max="14346" width="22.5703125" style="219" customWidth="1"/>
    <col min="14347" max="14347" width="15.140625" style="219" bestFit="1" customWidth="1"/>
    <col min="14348" max="14591" width="11.42578125" style="219"/>
    <col min="14592" max="14592" width="2.7109375" style="219" customWidth="1"/>
    <col min="14593" max="14593" width="3.85546875" style="219" customWidth="1"/>
    <col min="14594" max="14594" width="2.140625" style="219" bestFit="1" customWidth="1"/>
    <col min="14595" max="14595" width="3.7109375" style="219" customWidth="1"/>
    <col min="14596" max="14596" width="3.28515625" style="219" customWidth="1"/>
    <col min="14597" max="14597" width="2.140625" style="219" customWidth="1"/>
    <col min="14598" max="14598" width="3.140625" style="219" customWidth="1"/>
    <col min="14599" max="14599" width="10.140625" style="219" customWidth="1"/>
    <col min="14600" max="14600" width="79.5703125" style="219" customWidth="1"/>
    <col min="14601" max="14601" width="8.7109375" style="219" customWidth="1"/>
    <col min="14602" max="14602" width="22.5703125" style="219" customWidth="1"/>
    <col min="14603" max="14603" width="15.140625" style="219" bestFit="1" customWidth="1"/>
    <col min="14604" max="14847" width="11.42578125" style="219"/>
    <col min="14848" max="14848" width="2.7109375" style="219" customWidth="1"/>
    <col min="14849" max="14849" width="3.85546875" style="219" customWidth="1"/>
    <col min="14850" max="14850" width="2.140625" style="219" bestFit="1" customWidth="1"/>
    <col min="14851" max="14851" width="3.7109375" style="219" customWidth="1"/>
    <col min="14852" max="14852" width="3.28515625" style="219" customWidth="1"/>
    <col min="14853" max="14853" width="2.140625" style="219" customWidth="1"/>
    <col min="14854" max="14854" width="3.140625" style="219" customWidth="1"/>
    <col min="14855" max="14855" width="10.140625" style="219" customWidth="1"/>
    <col min="14856" max="14856" width="79.5703125" style="219" customWidth="1"/>
    <col min="14857" max="14857" width="8.7109375" style="219" customWidth="1"/>
    <col min="14858" max="14858" width="22.5703125" style="219" customWidth="1"/>
    <col min="14859" max="14859" width="15.140625" style="219" bestFit="1" customWidth="1"/>
    <col min="14860" max="15103" width="11.42578125" style="219"/>
    <col min="15104" max="15104" width="2.7109375" style="219" customWidth="1"/>
    <col min="15105" max="15105" width="3.85546875" style="219" customWidth="1"/>
    <col min="15106" max="15106" width="2.140625" style="219" bestFit="1" customWidth="1"/>
    <col min="15107" max="15107" width="3.7109375" style="219" customWidth="1"/>
    <col min="15108" max="15108" width="3.28515625" style="219" customWidth="1"/>
    <col min="15109" max="15109" width="2.140625" style="219" customWidth="1"/>
    <col min="15110" max="15110" width="3.140625" style="219" customWidth="1"/>
    <col min="15111" max="15111" width="10.140625" style="219" customWidth="1"/>
    <col min="15112" max="15112" width="79.5703125" style="219" customWidth="1"/>
    <col min="15113" max="15113" width="8.7109375" style="219" customWidth="1"/>
    <col min="15114" max="15114" width="22.5703125" style="219" customWidth="1"/>
    <col min="15115" max="15115" width="15.140625" style="219" bestFit="1" customWidth="1"/>
    <col min="15116" max="15359" width="11.42578125" style="219"/>
    <col min="15360" max="15360" width="2.7109375" style="219" customWidth="1"/>
    <col min="15361" max="15361" width="3.85546875" style="219" customWidth="1"/>
    <col min="15362" max="15362" width="2.140625" style="219" bestFit="1" customWidth="1"/>
    <col min="15363" max="15363" width="3.7109375" style="219" customWidth="1"/>
    <col min="15364" max="15364" width="3.28515625" style="219" customWidth="1"/>
    <col min="15365" max="15365" width="2.140625" style="219" customWidth="1"/>
    <col min="15366" max="15366" width="3.140625" style="219" customWidth="1"/>
    <col min="15367" max="15367" width="10.140625" style="219" customWidth="1"/>
    <col min="15368" max="15368" width="79.5703125" style="219" customWidth="1"/>
    <col min="15369" max="15369" width="8.7109375" style="219" customWidth="1"/>
    <col min="15370" max="15370" width="22.5703125" style="219" customWidth="1"/>
    <col min="15371" max="15371" width="15.140625" style="219" bestFit="1" customWidth="1"/>
    <col min="15372" max="15615" width="11.42578125" style="219"/>
    <col min="15616" max="15616" width="2.7109375" style="219" customWidth="1"/>
    <col min="15617" max="15617" width="3.85546875" style="219" customWidth="1"/>
    <col min="15618" max="15618" width="2.140625" style="219" bestFit="1" customWidth="1"/>
    <col min="15619" max="15619" width="3.7109375" style="219" customWidth="1"/>
    <col min="15620" max="15620" width="3.28515625" style="219" customWidth="1"/>
    <col min="15621" max="15621" width="2.140625" style="219" customWidth="1"/>
    <col min="15622" max="15622" width="3.140625" style="219" customWidth="1"/>
    <col min="15623" max="15623" width="10.140625" style="219" customWidth="1"/>
    <col min="15624" max="15624" width="79.5703125" style="219" customWidth="1"/>
    <col min="15625" max="15625" width="8.7109375" style="219" customWidth="1"/>
    <col min="15626" max="15626" width="22.5703125" style="219" customWidth="1"/>
    <col min="15627" max="15627" width="15.140625" style="219" bestFit="1" customWidth="1"/>
    <col min="15628" max="15871" width="11.42578125" style="219"/>
    <col min="15872" max="15872" width="2.7109375" style="219" customWidth="1"/>
    <col min="15873" max="15873" width="3.85546875" style="219" customWidth="1"/>
    <col min="15874" max="15874" width="2.140625" style="219" bestFit="1" customWidth="1"/>
    <col min="15875" max="15875" width="3.7109375" style="219" customWidth="1"/>
    <col min="15876" max="15876" width="3.28515625" style="219" customWidth="1"/>
    <col min="15877" max="15877" width="2.140625" style="219" customWidth="1"/>
    <col min="15878" max="15878" width="3.140625" style="219" customWidth="1"/>
    <col min="15879" max="15879" width="10.140625" style="219" customWidth="1"/>
    <col min="15880" max="15880" width="79.5703125" style="219" customWidth="1"/>
    <col min="15881" max="15881" width="8.7109375" style="219" customWidth="1"/>
    <col min="15882" max="15882" width="22.5703125" style="219" customWidth="1"/>
    <col min="15883" max="15883" width="15.140625" style="219" bestFit="1" customWidth="1"/>
    <col min="15884" max="16127" width="11.42578125" style="219"/>
    <col min="16128" max="16128" width="2.7109375" style="219" customWidth="1"/>
    <col min="16129" max="16129" width="3.85546875" style="219" customWidth="1"/>
    <col min="16130" max="16130" width="2.140625" style="219" bestFit="1" customWidth="1"/>
    <col min="16131" max="16131" width="3.7109375" style="219" customWidth="1"/>
    <col min="16132" max="16132" width="3.28515625" style="219" customWidth="1"/>
    <col min="16133" max="16133" width="2.140625" style="219" customWidth="1"/>
    <col min="16134" max="16134" width="3.140625" style="219" customWidth="1"/>
    <col min="16135" max="16135" width="10.140625" style="219" customWidth="1"/>
    <col min="16136" max="16136" width="79.5703125" style="219" customWidth="1"/>
    <col min="16137" max="16137" width="8.7109375" style="219" customWidth="1"/>
    <col min="16138" max="16138" width="22.5703125" style="219" customWidth="1"/>
    <col min="16139" max="16139" width="15.140625" style="219" bestFit="1" customWidth="1"/>
    <col min="16140" max="16384" width="11.42578125" style="219"/>
  </cols>
  <sheetData>
    <row r="1" spans="5:20" s="193" customFormat="1" x14ac:dyDescent="0.25">
      <c r="M1" s="194"/>
      <c r="N1" s="195"/>
    </row>
    <row r="2" spans="5:20" s="193" customFormat="1" x14ac:dyDescent="0.25">
      <c r="M2" s="194"/>
      <c r="N2" s="195"/>
    </row>
    <row r="3" spans="5:20" s="193" customFormat="1" x14ac:dyDescent="0.25">
      <c r="G3" s="417" t="s">
        <v>107</v>
      </c>
      <c r="H3" s="417"/>
      <c r="I3" s="417"/>
      <c r="J3" s="417"/>
      <c r="K3" s="417"/>
      <c r="L3" s="417"/>
      <c r="M3" s="417"/>
      <c r="N3" s="417"/>
      <c r="O3" s="417"/>
      <c r="P3" s="417"/>
    </row>
    <row r="4" spans="5:20" s="193" customFormat="1" x14ac:dyDescent="0.25">
      <c r="G4" s="417" t="s">
        <v>108</v>
      </c>
      <c r="H4" s="417"/>
      <c r="I4" s="417"/>
      <c r="J4" s="417"/>
      <c r="K4" s="417"/>
      <c r="L4" s="417"/>
      <c r="M4" s="417"/>
      <c r="N4" s="417"/>
      <c r="O4" s="417"/>
      <c r="P4" s="417"/>
    </row>
    <row r="5" spans="5:20" s="193" customFormat="1" x14ac:dyDescent="0.25">
      <c r="G5" s="417" t="s">
        <v>461</v>
      </c>
      <c r="H5" s="417"/>
      <c r="I5" s="417"/>
      <c r="J5" s="417"/>
      <c r="K5" s="417"/>
      <c r="L5" s="417"/>
      <c r="M5" s="417"/>
      <c r="N5" s="417"/>
      <c r="O5" s="417"/>
      <c r="P5" s="417"/>
    </row>
    <row r="6" spans="5:20" s="193" customFormat="1" ht="15.75" thickBot="1" x14ac:dyDescent="0.3">
      <c r="M6" s="197"/>
      <c r="N6" s="198"/>
      <c r="O6" s="196"/>
      <c r="P6" s="196"/>
    </row>
    <row r="7" spans="5:20" s="193" customFormat="1" x14ac:dyDescent="0.25">
      <c r="G7" s="199"/>
      <c r="H7" s="200"/>
      <c r="I7" s="200"/>
      <c r="J7" s="200"/>
      <c r="K7" s="200"/>
      <c r="L7" s="200"/>
      <c r="M7" s="201"/>
      <c r="N7" s="202"/>
      <c r="O7" s="203"/>
      <c r="P7" s="204" t="s">
        <v>110</v>
      </c>
      <c r="Q7" s="204" t="s">
        <v>110</v>
      </c>
    </row>
    <row r="8" spans="5:20" s="193" customFormat="1" x14ac:dyDescent="0.25">
      <c r="G8" s="205"/>
      <c r="H8" s="206">
        <v>5</v>
      </c>
      <c r="I8" s="206">
        <v>0</v>
      </c>
      <c r="J8" s="206">
        <v>0</v>
      </c>
      <c r="K8" s="206">
        <v>9</v>
      </c>
      <c r="L8" s="207"/>
      <c r="M8" s="208" t="s">
        <v>111</v>
      </c>
      <c r="N8" s="209"/>
      <c r="O8" s="207"/>
      <c r="P8" s="210"/>
      <c r="Q8" s="210"/>
      <c r="R8" s="211"/>
    </row>
    <row r="9" spans="5:20" s="193" customFormat="1" x14ac:dyDescent="0.25">
      <c r="G9" s="212" t="s">
        <v>112</v>
      </c>
      <c r="M9" s="208"/>
      <c r="N9" s="198"/>
      <c r="O9" s="196"/>
      <c r="P9" s="213"/>
      <c r="Q9" s="213"/>
    </row>
    <row r="10" spans="5:20" s="193" customFormat="1" ht="15.75" thickBot="1" x14ac:dyDescent="0.3">
      <c r="G10" s="212"/>
      <c r="K10" s="211"/>
      <c r="M10" s="208"/>
      <c r="N10" s="198"/>
      <c r="O10" s="196"/>
      <c r="P10" s="213"/>
      <c r="Q10" s="213"/>
    </row>
    <row r="11" spans="5:20" s="193" customFormat="1" ht="18.95" customHeight="1" x14ac:dyDescent="0.25">
      <c r="G11" s="418" t="s">
        <v>445</v>
      </c>
      <c r="H11" s="419"/>
      <c r="I11" s="419"/>
      <c r="J11" s="419"/>
      <c r="K11" s="419"/>
      <c r="L11" s="419"/>
      <c r="M11" s="419"/>
      <c r="N11" s="407" t="s">
        <v>114</v>
      </c>
      <c r="O11" s="422" t="s">
        <v>115</v>
      </c>
      <c r="P11" s="407" t="s">
        <v>462</v>
      </c>
      <c r="Q11" s="407" t="s">
        <v>463</v>
      </c>
    </row>
    <row r="12" spans="5:20" s="193" customFormat="1" ht="18.95" customHeight="1" thickBot="1" x14ac:dyDescent="0.3">
      <c r="G12" s="420"/>
      <c r="H12" s="421"/>
      <c r="I12" s="421"/>
      <c r="J12" s="421"/>
      <c r="K12" s="421"/>
      <c r="L12" s="421"/>
      <c r="M12" s="421"/>
      <c r="N12" s="408"/>
      <c r="O12" s="423" t="s">
        <v>115</v>
      </c>
      <c r="P12" s="408" t="s">
        <v>117</v>
      </c>
      <c r="Q12" s="408" t="s">
        <v>117</v>
      </c>
    </row>
    <row r="13" spans="5:20" s="193" customFormat="1" ht="15.75" outlineLevel="1" thickBot="1" x14ac:dyDescent="0.3">
      <c r="G13" s="214"/>
      <c r="H13" s="215"/>
      <c r="I13" s="215"/>
      <c r="J13" s="215">
        <v>1</v>
      </c>
      <c r="K13" s="215"/>
      <c r="L13" s="215"/>
      <c r="M13" s="216"/>
      <c r="N13" s="217">
        <v>2</v>
      </c>
      <c r="O13" s="218">
        <v>3</v>
      </c>
      <c r="P13" s="218">
        <v>4</v>
      </c>
      <c r="Q13" s="218"/>
    </row>
    <row r="14" spans="5:20" ht="15.75" thickBot="1" x14ac:dyDescent="0.3">
      <c r="G14" s="409" t="s">
        <v>119</v>
      </c>
      <c r="H14" s="410"/>
      <c r="I14" s="411" t="s">
        <v>120</v>
      </c>
      <c r="J14" s="412"/>
      <c r="K14" s="413"/>
      <c r="L14" s="220" t="s">
        <v>121</v>
      </c>
      <c r="M14" s="222" t="s">
        <v>122</v>
      </c>
      <c r="N14" s="223"/>
      <c r="O14" s="224"/>
      <c r="P14" s="225"/>
      <c r="Q14" s="225"/>
    </row>
    <row r="15" spans="5:20" ht="14.45" customHeight="1" x14ac:dyDescent="0.25">
      <c r="F15" s="219" t="str">
        <f>+LEFT(E15,3)</f>
        <v/>
      </c>
      <c r="G15" s="226"/>
      <c r="H15" s="227"/>
      <c r="I15" s="414"/>
      <c r="J15" s="415"/>
      <c r="K15" s="416"/>
      <c r="L15" s="231"/>
      <c r="M15" s="232"/>
      <c r="N15" s="233" t="s">
        <v>123</v>
      </c>
      <c r="O15" s="234"/>
      <c r="P15" s="235"/>
      <c r="Q15" s="235"/>
    </row>
    <row r="16" spans="5:20" ht="12.6" customHeight="1" x14ac:dyDescent="0.25">
      <c r="E16" s="219" t="str">
        <f>2&amp;G16&amp;I16&amp;L16&amp;M16</f>
        <v>211101</v>
      </c>
      <c r="F16" s="219" t="str">
        <f t="shared" ref="F16:F79" si="0">+LEFT(E16,3)</f>
        <v>211</v>
      </c>
      <c r="G16" s="402">
        <v>1</v>
      </c>
      <c r="H16" s="403"/>
      <c r="I16" s="404">
        <v>1</v>
      </c>
      <c r="J16" s="405"/>
      <c r="K16" s="406"/>
      <c r="L16" s="239" t="s">
        <v>126</v>
      </c>
      <c r="M16" s="240" t="s">
        <v>127</v>
      </c>
      <c r="N16" s="241" t="s">
        <v>128</v>
      </c>
      <c r="O16" s="242"/>
      <c r="P16" s="243">
        <v>1377963466.9610629</v>
      </c>
      <c r="Q16" s="244"/>
      <c r="R16" s="245"/>
      <c r="S16" s="246"/>
      <c r="T16" s="246"/>
    </row>
    <row r="17" spans="4:19" ht="12.6" customHeight="1" x14ac:dyDescent="0.25">
      <c r="E17" s="219" t="str">
        <f t="shared" ref="E17:E36" si="1">2&amp;G17&amp;I17&amp;L17&amp;M17</f>
        <v>211208</v>
      </c>
      <c r="F17" s="219" t="str">
        <f t="shared" si="0"/>
        <v>211</v>
      </c>
      <c r="G17" s="402">
        <v>1</v>
      </c>
      <c r="H17" s="403"/>
      <c r="I17" s="404">
        <v>1</v>
      </c>
      <c r="J17" s="405"/>
      <c r="K17" s="406"/>
      <c r="L17" s="239" t="s">
        <v>131</v>
      </c>
      <c r="M17" s="240" t="s">
        <v>132</v>
      </c>
      <c r="N17" s="241" t="s">
        <v>133</v>
      </c>
      <c r="O17" s="242"/>
      <c r="P17" s="243">
        <v>31056026.192894109</v>
      </c>
      <c r="Q17" s="244"/>
      <c r="R17" s="245"/>
      <c r="S17" s="246"/>
    </row>
    <row r="18" spans="4:19" ht="12.6" customHeight="1" x14ac:dyDescent="0.25">
      <c r="E18" s="219" t="str">
        <f t="shared" si="1"/>
        <v>211401</v>
      </c>
      <c r="F18" s="219" t="str">
        <f t="shared" si="0"/>
        <v>211</v>
      </c>
      <c r="G18" s="402">
        <v>1</v>
      </c>
      <c r="H18" s="403"/>
      <c r="I18" s="404">
        <v>1</v>
      </c>
      <c r="J18" s="405"/>
      <c r="K18" s="406"/>
      <c r="L18" s="239" t="s">
        <v>135</v>
      </c>
      <c r="M18" s="240" t="s">
        <v>127</v>
      </c>
      <c r="N18" s="241" t="s">
        <v>136</v>
      </c>
      <c r="O18" s="242"/>
      <c r="P18" s="243">
        <v>125435125.87849405</v>
      </c>
      <c r="Q18" s="244"/>
      <c r="R18" s="245"/>
      <c r="S18" s="246"/>
    </row>
    <row r="19" spans="4:19" ht="12.6" customHeight="1" x14ac:dyDescent="0.25">
      <c r="E19" s="219" t="str">
        <f t="shared" si="1"/>
        <v>211503</v>
      </c>
      <c r="F19" s="219" t="str">
        <f t="shared" si="0"/>
        <v>211</v>
      </c>
      <c r="G19" s="402">
        <v>1</v>
      </c>
      <c r="H19" s="403"/>
      <c r="I19" s="404">
        <v>1</v>
      </c>
      <c r="J19" s="405"/>
      <c r="K19" s="406"/>
      <c r="L19" s="239" t="s">
        <v>138</v>
      </c>
      <c r="M19" s="240" t="s">
        <v>139</v>
      </c>
      <c r="N19" s="241" t="s">
        <v>137</v>
      </c>
      <c r="O19" s="247"/>
      <c r="P19" s="243">
        <v>272238640.28454739</v>
      </c>
      <c r="Q19" s="244"/>
      <c r="R19" s="245"/>
      <c r="S19" s="246"/>
    </row>
    <row r="20" spans="4:19" ht="12.6" customHeight="1" x14ac:dyDescent="0.25">
      <c r="E20" s="219" t="str">
        <f t="shared" si="1"/>
        <v>211504</v>
      </c>
      <c r="F20" s="219" t="str">
        <f t="shared" si="0"/>
        <v>211</v>
      </c>
      <c r="G20" s="402">
        <v>1</v>
      </c>
      <c r="H20" s="403"/>
      <c r="I20" s="404">
        <v>1</v>
      </c>
      <c r="J20" s="405"/>
      <c r="K20" s="406"/>
      <c r="L20" s="239" t="s">
        <v>138</v>
      </c>
      <c r="M20" s="240" t="s">
        <v>141</v>
      </c>
      <c r="N20" s="241" t="s">
        <v>142</v>
      </c>
      <c r="O20" s="247"/>
      <c r="P20" s="243">
        <v>18595725.682919044</v>
      </c>
      <c r="Q20" s="244"/>
      <c r="R20" s="245"/>
      <c r="S20" s="246"/>
    </row>
    <row r="21" spans="4:19" ht="12.6" customHeight="1" x14ac:dyDescent="0.25">
      <c r="E21" s="219" t="str">
        <f t="shared" si="1"/>
        <v>211601</v>
      </c>
      <c r="F21" s="219" t="str">
        <f t="shared" si="0"/>
        <v>211</v>
      </c>
      <c r="G21" s="402">
        <v>1</v>
      </c>
      <c r="H21" s="403"/>
      <c r="I21" s="404">
        <v>1</v>
      </c>
      <c r="J21" s="405"/>
      <c r="K21" s="406"/>
      <c r="L21" s="239" t="s">
        <v>145</v>
      </c>
      <c r="M21" s="240" t="s">
        <v>127</v>
      </c>
      <c r="N21" s="241" t="s">
        <v>146</v>
      </c>
      <c r="O21" s="242"/>
      <c r="P21" s="243">
        <v>86128057.466918916</v>
      </c>
      <c r="Q21" s="244"/>
      <c r="R21" s="245"/>
      <c r="S21" s="246"/>
    </row>
    <row r="22" spans="4:19" ht="12.6" customHeight="1" x14ac:dyDescent="0.25">
      <c r="E22" s="219" t="str">
        <f t="shared" si="1"/>
        <v>212101</v>
      </c>
      <c r="F22" s="219" t="str">
        <f t="shared" si="0"/>
        <v>212</v>
      </c>
      <c r="G22" s="402">
        <v>1</v>
      </c>
      <c r="H22" s="403"/>
      <c r="I22" s="404">
        <v>2</v>
      </c>
      <c r="J22" s="405"/>
      <c r="K22" s="406"/>
      <c r="L22" s="239" t="s">
        <v>126</v>
      </c>
      <c r="M22" s="240" t="s">
        <v>127</v>
      </c>
      <c r="N22" s="241" t="s">
        <v>149</v>
      </c>
      <c r="O22" s="242"/>
      <c r="P22" s="243">
        <v>121662487.06796017</v>
      </c>
      <c r="Q22" s="244"/>
      <c r="R22" s="245"/>
      <c r="S22" s="246"/>
    </row>
    <row r="23" spans="4:19" ht="12.6" customHeight="1" x14ac:dyDescent="0.25">
      <c r="D23" s="219">
        <v>5101020200</v>
      </c>
      <c r="E23" s="219" t="str">
        <f t="shared" si="1"/>
        <v>212204</v>
      </c>
      <c r="F23" s="219" t="str">
        <f t="shared" si="0"/>
        <v>212</v>
      </c>
      <c r="G23" s="402">
        <v>1</v>
      </c>
      <c r="H23" s="403"/>
      <c r="I23" s="404">
        <v>2</v>
      </c>
      <c r="J23" s="405"/>
      <c r="K23" s="406"/>
      <c r="L23" s="239" t="s">
        <v>131</v>
      </c>
      <c r="M23" s="240" t="s">
        <v>141</v>
      </c>
      <c r="N23" s="241" t="s">
        <v>151</v>
      </c>
      <c r="O23" s="242"/>
      <c r="P23" s="243">
        <v>110225000</v>
      </c>
      <c r="Q23" s="244"/>
      <c r="R23" s="245"/>
      <c r="S23" s="246"/>
    </row>
    <row r="24" spans="4:19" ht="12.6" customHeight="1" x14ac:dyDescent="0.25">
      <c r="D24" s="219">
        <v>5101020100</v>
      </c>
      <c r="E24" s="219" t="str">
        <f t="shared" si="1"/>
        <v>212204</v>
      </c>
      <c r="F24" s="219" t="str">
        <f t="shared" si="0"/>
        <v>212</v>
      </c>
      <c r="G24" s="402">
        <v>1</v>
      </c>
      <c r="H24" s="403"/>
      <c r="I24" s="404">
        <v>2</v>
      </c>
      <c r="J24" s="405"/>
      <c r="K24" s="406"/>
      <c r="L24" s="239" t="s">
        <v>131</v>
      </c>
      <c r="M24" s="240" t="s">
        <v>141</v>
      </c>
      <c r="N24" s="241" t="s">
        <v>150</v>
      </c>
      <c r="O24" s="242"/>
      <c r="P24" s="243">
        <v>11220371.760000004</v>
      </c>
      <c r="Q24" s="244"/>
      <c r="R24" s="245"/>
      <c r="S24" s="246"/>
    </row>
    <row r="25" spans="4:19" ht="12.6" customHeight="1" x14ac:dyDescent="0.25">
      <c r="E25" s="219" t="str">
        <f t="shared" si="1"/>
        <v>212206</v>
      </c>
      <c r="F25" s="219" t="str">
        <f t="shared" si="0"/>
        <v>212</v>
      </c>
      <c r="G25" s="402">
        <v>1</v>
      </c>
      <c r="H25" s="403"/>
      <c r="I25" s="404">
        <v>2</v>
      </c>
      <c r="J25" s="405"/>
      <c r="K25" s="406"/>
      <c r="L25" s="239" t="s">
        <v>131</v>
      </c>
      <c r="M25" s="240" t="s">
        <v>154</v>
      </c>
      <c r="N25" s="241" t="s">
        <v>155</v>
      </c>
      <c r="O25" s="242"/>
      <c r="P25" s="243">
        <v>7997285</v>
      </c>
      <c r="Q25" s="244"/>
      <c r="R25" s="245"/>
      <c r="S25" s="246"/>
    </row>
    <row r="26" spans="4:19" ht="12.6" customHeight="1" x14ac:dyDescent="0.25">
      <c r="E26" s="219" t="str">
        <f t="shared" si="1"/>
        <v>213201</v>
      </c>
      <c r="F26" s="219" t="str">
        <f t="shared" si="0"/>
        <v>213</v>
      </c>
      <c r="G26" s="402">
        <v>1</v>
      </c>
      <c r="H26" s="403"/>
      <c r="I26" s="404">
        <v>3</v>
      </c>
      <c r="J26" s="405"/>
      <c r="K26" s="406"/>
      <c r="L26" s="239" t="s">
        <v>131</v>
      </c>
      <c r="M26" s="240" t="s">
        <v>127</v>
      </c>
      <c r="N26" s="241" t="s">
        <v>157</v>
      </c>
      <c r="O26" s="247"/>
      <c r="P26" s="243">
        <v>24688037.318766117</v>
      </c>
      <c r="Q26" s="244"/>
      <c r="R26" s="245"/>
      <c r="S26" s="246"/>
    </row>
    <row r="27" spans="4:19" ht="12.6" customHeight="1" x14ac:dyDescent="0.25">
      <c r="E27" s="219" t="str">
        <f t="shared" si="1"/>
        <v>214201</v>
      </c>
      <c r="F27" s="219" t="str">
        <f t="shared" si="0"/>
        <v>214</v>
      </c>
      <c r="G27" s="402">
        <v>1</v>
      </c>
      <c r="H27" s="403"/>
      <c r="I27" s="404">
        <v>4</v>
      </c>
      <c r="J27" s="405"/>
      <c r="K27" s="406"/>
      <c r="L27" s="239" t="s">
        <v>131</v>
      </c>
      <c r="M27" s="240" t="s">
        <v>127</v>
      </c>
      <c r="N27" s="241" t="s">
        <v>159</v>
      </c>
      <c r="O27" s="247"/>
      <c r="P27" s="243">
        <v>2973607</v>
      </c>
      <c r="Q27" s="244"/>
      <c r="R27" s="245"/>
      <c r="S27" s="246"/>
    </row>
    <row r="28" spans="4:19" ht="12.6" customHeight="1" x14ac:dyDescent="0.25">
      <c r="E28" s="219" t="str">
        <f t="shared" si="1"/>
        <v>214203</v>
      </c>
      <c r="F28" s="219" t="str">
        <f t="shared" si="0"/>
        <v>214</v>
      </c>
      <c r="G28" s="402">
        <v>1</v>
      </c>
      <c r="H28" s="403"/>
      <c r="I28" s="404">
        <v>4</v>
      </c>
      <c r="J28" s="405"/>
      <c r="K28" s="406"/>
      <c r="L28" s="239" t="s">
        <v>131</v>
      </c>
      <c r="M28" s="240" t="s">
        <v>139</v>
      </c>
      <c r="N28" s="241" t="s">
        <v>162</v>
      </c>
      <c r="O28" s="247"/>
      <c r="P28" s="243">
        <v>131772186.75715299</v>
      </c>
      <c r="Q28" s="244"/>
      <c r="R28" s="245"/>
      <c r="S28" s="246"/>
    </row>
    <row r="29" spans="4:19" ht="12.6" customHeight="1" x14ac:dyDescent="0.25">
      <c r="D29" s="219">
        <v>5101010400</v>
      </c>
      <c r="E29" s="219" t="str">
        <f t="shared" si="1"/>
        <v>214204</v>
      </c>
      <c r="F29" s="219" t="str">
        <f t="shared" si="0"/>
        <v>214</v>
      </c>
      <c r="G29" s="402">
        <v>1</v>
      </c>
      <c r="H29" s="403"/>
      <c r="I29" s="404">
        <v>4</v>
      </c>
      <c r="J29" s="405"/>
      <c r="K29" s="406"/>
      <c r="L29" s="239" t="s">
        <v>131</v>
      </c>
      <c r="M29" s="240" t="s">
        <v>141</v>
      </c>
      <c r="N29" s="241" t="s">
        <v>165</v>
      </c>
      <c r="O29" s="247"/>
      <c r="P29" s="243">
        <v>250529557.63832143</v>
      </c>
      <c r="Q29" s="244"/>
      <c r="R29" s="245"/>
      <c r="S29" s="246"/>
    </row>
    <row r="30" spans="4:19" ht="12.6" customHeight="1" x14ac:dyDescent="0.25">
      <c r="D30" s="219">
        <v>5101021700</v>
      </c>
      <c r="E30" s="219" t="str">
        <f t="shared" si="1"/>
        <v>214204</v>
      </c>
      <c r="F30" s="219" t="str">
        <f t="shared" si="0"/>
        <v>214</v>
      </c>
      <c r="G30" s="402">
        <v>1</v>
      </c>
      <c r="H30" s="403"/>
      <c r="I30" s="404">
        <v>4</v>
      </c>
      <c r="J30" s="405"/>
      <c r="K30" s="406"/>
      <c r="L30" s="239" t="s">
        <v>131</v>
      </c>
      <c r="M30" s="240" t="s">
        <v>141</v>
      </c>
      <c r="N30" s="241" t="s">
        <v>166</v>
      </c>
      <c r="O30" s="247"/>
      <c r="P30" s="243">
        <v>140000</v>
      </c>
      <c r="Q30" s="244"/>
      <c r="R30" s="245"/>
      <c r="S30" s="246"/>
    </row>
    <row r="31" spans="4:19" ht="12.6" customHeight="1" x14ac:dyDescent="0.25">
      <c r="D31" s="219">
        <v>5101021600</v>
      </c>
      <c r="E31" s="219" t="str">
        <f t="shared" si="1"/>
        <v>214204</v>
      </c>
      <c r="F31" s="219" t="str">
        <f t="shared" si="0"/>
        <v>214</v>
      </c>
      <c r="G31" s="402">
        <v>1</v>
      </c>
      <c r="H31" s="403"/>
      <c r="I31" s="404">
        <v>4</v>
      </c>
      <c r="J31" s="405"/>
      <c r="K31" s="406"/>
      <c r="L31" s="239" t="s">
        <v>131</v>
      </c>
      <c r="M31" s="240" t="s">
        <v>141</v>
      </c>
      <c r="N31" s="241" t="s">
        <v>167</v>
      </c>
      <c r="O31" s="247"/>
      <c r="P31" s="243">
        <v>11600568.143999999</v>
      </c>
      <c r="Q31" s="244"/>
      <c r="R31" s="245"/>
      <c r="S31" s="246"/>
    </row>
    <row r="32" spans="4:19" ht="12.6" customHeight="1" x14ac:dyDescent="0.25">
      <c r="D32" s="219">
        <v>5101011000</v>
      </c>
      <c r="E32" s="219" t="str">
        <f t="shared" si="1"/>
        <v>214204</v>
      </c>
      <c r="F32" s="219" t="str">
        <f t="shared" si="0"/>
        <v>214</v>
      </c>
      <c r="G32" s="402">
        <v>1</v>
      </c>
      <c r="H32" s="403"/>
      <c r="I32" s="404">
        <v>4</v>
      </c>
      <c r="J32" s="405"/>
      <c r="K32" s="406"/>
      <c r="L32" s="239" t="s">
        <v>131</v>
      </c>
      <c r="M32" s="240" t="s">
        <v>141</v>
      </c>
      <c r="N32" s="241" t="s">
        <v>447</v>
      </c>
      <c r="O32" s="247"/>
      <c r="P32" s="243">
        <v>169916729.08284757</v>
      </c>
      <c r="Q32" s="244"/>
      <c r="R32" s="245"/>
      <c r="S32" s="246"/>
    </row>
    <row r="33" spans="4:22" ht="12.6" customHeight="1" x14ac:dyDescent="0.25">
      <c r="D33" s="219">
        <v>5101021900</v>
      </c>
      <c r="E33" s="219" t="str">
        <f t="shared" si="1"/>
        <v>214204</v>
      </c>
      <c r="F33" s="219" t="str">
        <f t="shared" si="0"/>
        <v>214</v>
      </c>
      <c r="G33" s="402">
        <v>1</v>
      </c>
      <c r="H33" s="403"/>
      <c r="I33" s="404">
        <v>4</v>
      </c>
      <c r="J33" s="405"/>
      <c r="K33" s="406"/>
      <c r="L33" s="239" t="s">
        <v>131</v>
      </c>
      <c r="M33" s="240" t="s">
        <v>141</v>
      </c>
      <c r="N33" s="241" t="s">
        <v>168</v>
      </c>
      <c r="O33" s="247"/>
      <c r="P33" s="243">
        <v>3142586.9410000001</v>
      </c>
      <c r="Q33" s="244"/>
      <c r="R33" s="245"/>
      <c r="S33" s="246"/>
    </row>
    <row r="34" spans="4:22" ht="12.6" customHeight="1" x14ac:dyDescent="0.25">
      <c r="E34" s="219" t="str">
        <f t="shared" si="1"/>
        <v>215101</v>
      </c>
      <c r="F34" s="219" t="str">
        <f t="shared" si="0"/>
        <v>215</v>
      </c>
      <c r="G34" s="402">
        <v>1</v>
      </c>
      <c r="H34" s="403"/>
      <c r="I34" s="404">
        <v>5</v>
      </c>
      <c r="J34" s="405"/>
      <c r="K34" s="406"/>
      <c r="L34" s="239" t="s">
        <v>126</v>
      </c>
      <c r="M34" s="240" t="s">
        <v>127</v>
      </c>
      <c r="N34" s="241" t="s">
        <v>171</v>
      </c>
      <c r="O34" s="247"/>
      <c r="P34" s="243">
        <v>87112211.053396806</v>
      </c>
      <c r="Q34" s="244"/>
      <c r="R34" s="245"/>
      <c r="S34" s="246"/>
    </row>
    <row r="35" spans="4:22" ht="12.6" customHeight="1" x14ac:dyDescent="0.25">
      <c r="E35" s="219" t="str">
        <f t="shared" si="1"/>
        <v>215201</v>
      </c>
      <c r="F35" s="219" t="str">
        <f t="shared" si="0"/>
        <v>215</v>
      </c>
      <c r="G35" s="402">
        <v>1</v>
      </c>
      <c r="H35" s="403"/>
      <c r="I35" s="404">
        <v>5</v>
      </c>
      <c r="J35" s="405"/>
      <c r="K35" s="406"/>
      <c r="L35" s="239" t="s">
        <v>131</v>
      </c>
      <c r="M35" s="240" t="s">
        <v>127</v>
      </c>
      <c r="N35" s="241" t="s">
        <v>173</v>
      </c>
      <c r="O35" s="247"/>
      <c r="P35" s="243">
        <v>96695334.894076183</v>
      </c>
      <c r="Q35" s="244"/>
      <c r="R35" s="245"/>
      <c r="S35" s="246"/>
    </row>
    <row r="36" spans="4:22" ht="12.6" customHeight="1" x14ac:dyDescent="0.25">
      <c r="E36" s="219" t="str">
        <f t="shared" si="1"/>
        <v>215301</v>
      </c>
      <c r="F36" s="219" t="str">
        <f t="shared" si="0"/>
        <v>215</v>
      </c>
      <c r="G36" s="402">
        <v>1</v>
      </c>
      <c r="H36" s="403"/>
      <c r="I36" s="404">
        <v>5</v>
      </c>
      <c r="J36" s="405"/>
      <c r="K36" s="406"/>
      <c r="L36" s="239" t="s">
        <v>174</v>
      </c>
      <c r="M36" s="240" t="s">
        <v>127</v>
      </c>
      <c r="N36" s="241" t="s">
        <v>175</v>
      </c>
      <c r="O36" s="247"/>
      <c r="P36" s="243">
        <v>8375130.9317827076</v>
      </c>
      <c r="Q36" s="244"/>
      <c r="R36" s="245"/>
      <c r="S36" s="246"/>
    </row>
    <row r="37" spans="4:22" ht="12.95" customHeight="1" thickBot="1" x14ac:dyDescent="0.3">
      <c r="F37" s="219" t="str">
        <f t="shared" si="0"/>
        <v/>
      </c>
      <c r="G37" s="248"/>
      <c r="H37" s="249"/>
      <c r="I37" s="250"/>
      <c r="J37" s="251"/>
      <c r="K37" s="252"/>
      <c r="L37" s="253"/>
      <c r="M37" s="252"/>
      <c r="N37" s="254"/>
      <c r="O37" s="255"/>
      <c r="P37" s="256"/>
      <c r="Q37" s="256"/>
      <c r="S37" s="246"/>
    </row>
    <row r="38" spans="4:22" ht="15.75" thickBot="1" x14ac:dyDescent="0.3">
      <c r="F38" s="219" t="str">
        <f t="shared" si="0"/>
        <v/>
      </c>
      <c r="G38" s="257"/>
      <c r="H38" s="258"/>
      <c r="I38" s="258"/>
      <c r="J38" s="258"/>
      <c r="K38" s="258"/>
      <c r="L38" s="258"/>
      <c r="M38" s="259"/>
      <c r="N38" s="260" t="s">
        <v>177</v>
      </c>
      <c r="O38" s="261"/>
      <c r="P38" s="262">
        <f>SUM(P16:P36)</f>
        <v>2949468136.0561409</v>
      </c>
      <c r="Q38" s="263">
        <f>SUM(Q16:Q36)</f>
        <v>0</v>
      </c>
      <c r="R38" s="264">
        <v>0</v>
      </c>
      <c r="S38" s="246"/>
    </row>
    <row r="39" spans="4:22" x14ac:dyDescent="0.25">
      <c r="F39" s="219" t="str">
        <f t="shared" si="0"/>
        <v/>
      </c>
      <c r="G39" s="226"/>
      <c r="H39" s="227"/>
      <c r="I39" s="228"/>
      <c r="J39" s="229"/>
      <c r="K39" s="230"/>
      <c r="L39" s="265"/>
      <c r="M39" s="266"/>
      <c r="N39" s="267" t="s">
        <v>178</v>
      </c>
      <c r="O39" s="268"/>
      <c r="P39" s="269"/>
      <c r="Q39" s="269"/>
      <c r="S39" s="246"/>
    </row>
    <row r="40" spans="4:22" x14ac:dyDescent="0.25">
      <c r="E40" s="219" t="str">
        <f t="shared" ref="E40:E82" si="2">2&amp;G40&amp;I40&amp;L40&amp;M40</f>
        <v>221101</v>
      </c>
      <c r="F40" s="219" t="str">
        <f t="shared" si="0"/>
        <v>221</v>
      </c>
      <c r="G40" s="402">
        <v>2</v>
      </c>
      <c r="H40" s="403"/>
      <c r="I40" s="404" t="s">
        <v>126</v>
      </c>
      <c r="J40" s="405"/>
      <c r="K40" s="406"/>
      <c r="L40" s="239">
        <v>1</v>
      </c>
      <c r="M40" s="240" t="s">
        <v>127</v>
      </c>
      <c r="N40" s="241" t="s">
        <v>448</v>
      </c>
      <c r="O40" s="268"/>
      <c r="P40" s="243">
        <v>60000</v>
      </c>
      <c r="Q40" s="244"/>
      <c r="R40" s="245"/>
      <c r="S40" s="246"/>
    </row>
    <row r="41" spans="4:22" ht="12.6" customHeight="1" x14ac:dyDescent="0.25">
      <c r="E41" s="219" t="str">
        <f t="shared" si="2"/>
        <v>221301</v>
      </c>
      <c r="F41" s="219" t="str">
        <f t="shared" si="0"/>
        <v>221</v>
      </c>
      <c r="G41" s="402">
        <v>2</v>
      </c>
      <c r="H41" s="403"/>
      <c r="I41" s="404" t="s">
        <v>126</v>
      </c>
      <c r="J41" s="405"/>
      <c r="K41" s="406"/>
      <c r="L41" s="239" t="s">
        <v>174</v>
      </c>
      <c r="M41" s="240" t="s">
        <v>127</v>
      </c>
      <c r="N41" s="241" t="s">
        <v>180</v>
      </c>
      <c r="O41" s="247"/>
      <c r="P41" s="243">
        <v>5970888</v>
      </c>
      <c r="Q41" s="244"/>
      <c r="R41" s="245"/>
      <c r="T41" s="264"/>
      <c r="U41" s="264"/>
      <c r="V41" s="270"/>
    </row>
    <row r="42" spans="4:22" ht="12.6" customHeight="1" x14ac:dyDescent="0.25">
      <c r="E42" s="219" t="str">
        <f t="shared" si="2"/>
        <v>221501</v>
      </c>
      <c r="F42" s="219" t="str">
        <f t="shared" si="0"/>
        <v>221</v>
      </c>
      <c r="G42" s="402">
        <v>2</v>
      </c>
      <c r="H42" s="403"/>
      <c r="I42" s="404" t="s">
        <v>126</v>
      </c>
      <c r="J42" s="405"/>
      <c r="K42" s="406"/>
      <c r="L42" s="239" t="s">
        <v>138</v>
      </c>
      <c r="M42" s="240" t="s">
        <v>127</v>
      </c>
      <c r="N42" s="241" t="s">
        <v>182</v>
      </c>
      <c r="O42" s="247"/>
      <c r="P42" s="243">
        <v>41720634.792000003</v>
      </c>
      <c r="Q42" s="244"/>
      <c r="R42" s="245"/>
      <c r="T42" s="264"/>
      <c r="U42" s="264"/>
      <c r="V42" s="270"/>
    </row>
    <row r="43" spans="4:22" ht="12.6" customHeight="1" x14ac:dyDescent="0.25">
      <c r="E43" s="219" t="str">
        <f t="shared" si="2"/>
        <v>221601</v>
      </c>
      <c r="F43" s="219" t="str">
        <f t="shared" si="0"/>
        <v>221</v>
      </c>
      <c r="G43" s="402">
        <v>2</v>
      </c>
      <c r="H43" s="403"/>
      <c r="I43" s="404" t="s">
        <v>126</v>
      </c>
      <c r="J43" s="405"/>
      <c r="K43" s="406"/>
      <c r="L43" s="239" t="s">
        <v>145</v>
      </c>
      <c r="M43" s="240" t="s">
        <v>127</v>
      </c>
      <c r="N43" s="241" t="s">
        <v>185</v>
      </c>
      <c r="O43" s="247"/>
      <c r="P43" s="243">
        <v>16800000</v>
      </c>
      <c r="Q43" s="244"/>
      <c r="R43" s="245"/>
      <c r="T43" s="264"/>
      <c r="U43" s="264"/>
      <c r="V43" s="270"/>
    </row>
    <row r="44" spans="4:22" ht="12.6" customHeight="1" x14ac:dyDescent="0.25">
      <c r="E44" s="219" t="str">
        <f t="shared" si="2"/>
        <v>221701</v>
      </c>
      <c r="F44" s="219" t="str">
        <f t="shared" si="0"/>
        <v>221</v>
      </c>
      <c r="G44" s="402">
        <v>2</v>
      </c>
      <c r="H44" s="403"/>
      <c r="I44" s="404" t="s">
        <v>126</v>
      </c>
      <c r="J44" s="405"/>
      <c r="K44" s="406"/>
      <c r="L44" s="239" t="s">
        <v>187</v>
      </c>
      <c r="M44" s="240" t="s">
        <v>127</v>
      </c>
      <c r="N44" s="241" t="s">
        <v>186</v>
      </c>
      <c r="O44" s="247"/>
      <c r="P44" s="243">
        <v>120000</v>
      </c>
      <c r="Q44" s="244"/>
      <c r="R44" s="245"/>
      <c r="T44" s="264"/>
      <c r="U44" s="264"/>
      <c r="V44" s="270"/>
    </row>
    <row r="45" spans="4:22" ht="12.6" customHeight="1" x14ac:dyDescent="0.25">
      <c r="E45" s="219" t="str">
        <f t="shared" si="2"/>
        <v>221801</v>
      </c>
      <c r="F45" s="219" t="str">
        <f t="shared" si="0"/>
        <v>221</v>
      </c>
      <c r="G45" s="402">
        <v>2</v>
      </c>
      <c r="H45" s="403"/>
      <c r="I45" s="404" t="s">
        <v>126</v>
      </c>
      <c r="J45" s="405"/>
      <c r="K45" s="406"/>
      <c r="L45" s="239" t="s">
        <v>189</v>
      </c>
      <c r="M45" s="240" t="s">
        <v>127</v>
      </c>
      <c r="N45" s="241" t="s">
        <v>190</v>
      </c>
      <c r="O45" s="247"/>
      <c r="P45" s="243">
        <v>590640</v>
      </c>
      <c r="Q45" s="244"/>
      <c r="R45" s="245"/>
      <c r="T45" s="264"/>
      <c r="U45" s="264"/>
      <c r="V45" s="270"/>
    </row>
    <row r="46" spans="4:22" ht="12.6" customHeight="1" x14ac:dyDescent="0.25">
      <c r="E46" s="219" t="str">
        <f t="shared" si="2"/>
        <v>222101</v>
      </c>
      <c r="F46" s="219" t="str">
        <f t="shared" si="0"/>
        <v>222</v>
      </c>
      <c r="G46" s="402">
        <v>2</v>
      </c>
      <c r="H46" s="403"/>
      <c r="I46" s="404" t="s">
        <v>131</v>
      </c>
      <c r="J46" s="405"/>
      <c r="K46" s="406"/>
      <c r="L46" s="239" t="s">
        <v>126</v>
      </c>
      <c r="M46" s="240" t="s">
        <v>127</v>
      </c>
      <c r="N46" s="241" t="s">
        <v>192</v>
      </c>
      <c r="O46" s="247"/>
      <c r="P46" s="243">
        <v>78526000</v>
      </c>
      <c r="Q46" s="244"/>
      <c r="R46" s="245"/>
      <c r="T46" s="264"/>
      <c r="U46" s="264"/>
      <c r="V46" s="270"/>
    </row>
    <row r="47" spans="4:22" ht="12.6" customHeight="1" x14ac:dyDescent="0.25">
      <c r="E47" s="219" t="str">
        <f t="shared" si="2"/>
        <v>222201</v>
      </c>
      <c r="F47" s="219" t="str">
        <f t="shared" si="0"/>
        <v>222</v>
      </c>
      <c r="G47" s="402">
        <v>2</v>
      </c>
      <c r="H47" s="403"/>
      <c r="I47" s="404" t="s">
        <v>131</v>
      </c>
      <c r="J47" s="405"/>
      <c r="K47" s="406"/>
      <c r="L47" s="239" t="s">
        <v>131</v>
      </c>
      <c r="M47" s="240" t="s">
        <v>127</v>
      </c>
      <c r="N47" s="241" t="s">
        <v>194</v>
      </c>
      <c r="O47" s="247"/>
      <c r="P47" s="243">
        <v>6273905.333333334</v>
      </c>
      <c r="Q47" s="244"/>
      <c r="R47" s="245"/>
      <c r="T47" s="264"/>
      <c r="U47" s="264"/>
      <c r="V47" s="270"/>
    </row>
    <row r="48" spans="4:22" ht="12.6" customHeight="1" x14ac:dyDescent="0.25">
      <c r="E48" s="219" t="str">
        <f t="shared" si="2"/>
        <v>223101</v>
      </c>
      <c r="F48" s="219" t="str">
        <f t="shared" si="0"/>
        <v>223</v>
      </c>
      <c r="G48" s="402">
        <v>2</v>
      </c>
      <c r="H48" s="403"/>
      <c r="I48" s="404" t="s">
        <v>174</v>
      </c>
      <c r="J48" s="405"/>
      <c r="K48" s="406"/>
      <c r="L48" s="239" t="s">
        <v>126</v>
      </c>
      <c r="M48" s="240" t="s">
        <v>127</v>
      </c>
      <c r="N48" s="271" t="s">
        <v>196</v>
      </c>
      <c r="O48" s="242"/>
      <c r="P48" s="243">
        <v>39492684</v>
      </c>
      <c r="Q48" s="244"/>
      <c r="R48" s="245"/>
      <c r="T48" s="264"/>
      <c r="U48" s="264"/>
      <c r="V48" s="270"/>
    </row>
    <row r="49" spans="5:22" ht="12.6" customHeight="1" x14ac:dyDescent="0.25">
      <c r="E49" s="219" t="str">
        <f t="shared" si="2"/>
        <v>223201</v>
      </c>
      <c r="F49" s="219" t="str">
        <f t="shared" si="0"/>
        <v>223</v>
      </c>
      <c r="G49" s="402">
        <v>2</v>
      </c>
      <c r="H49" s="403"/>
      <c r="I49" s="404" t="s">
        <v>174</v>
      </c>
      <c r="J49" s="405"/>
      <c r="K49" s="406"/>
      <c r="L49" s="239" t="s">
        <v>131</v>
      </c>
      <c r="M49" s="240" t="s">
        <v>127</v>
      </c>
      <c r="N49" s="241" t="s">
        <v>198</v>
      </c>
      <c r="O49" s="242"/>
      <c r="P49" s="243">
        <v>8592312.3997999988</v>
      </c>
      <c r="Q49" s="244"/>
      <c r="R49" s="245"/>
      <c r="T49" s="264"/>
      <c r="U49" s="264"/>
      <c r="V49" s="270"/>
    </row>
    <row r="50" spans="5:22" ht="12.6" customHeight="1" x14ac:dyDescent="0.25">
      <c r="E50" s="219" t="str">
        <f t="shared" si="2"/>
        <v>224101</v>
      </c>
      <c r="F50" s="219" t="str">
        <f t="shared" si="0"/>
        <v>224</v>
      </c>
      <c r="G50" s="402">
        <v>2</v>
      </c>
      <c r="H50" s="403"/>
      <c r="I50" s="404" t="s">
        <v>135</v>
      </c>
      <c r="J50" s="405"/>
      <c r="K50" s="406"/>
      <c r="L50" s="239" t="s">
        <v>126</v>
      </c>
      <c r="M50" s="240" t="s">
        <v>127</v>
      </c>
      <c r="N50" s="271" t="s">
        <v>200</v>
      </c>
      <c r="O50" s="242"/>
      <c r="P50" s="243">
        <v>6966497</v>
      </c>
      <c r="Q50" s="244"/>
      <c r="R50" s="245"/>
      <c r="T50" s="264"/>
      <c r="U50" s="264"/>
      <c r="V50" s="270"/>
    </row>
    <row r="51" spans="5:22" ht="12.6" customHeight="1" x14ac:dyDescent="0.25">
      <c r="E51" s="219" t="str">
        <f t="shared" si="2"/>
        <v>224201</v>
      </c>
      <c r="F51" s="219" t="str">
        <f t="shared" si="0"/>
        <v>224</v>
      </c>
      <c r="G51" s="402">
        <v>2</v>
      </c>
      <c r="H51" s="403"/>
      <c r="I51" s="404" t="s">
        <v>135</v>
      </c>
      <c r="J51" s="405"/>
      <c r="K51" s="406"/>
      <c r="L51" s="239" t="s">
        <v>131</v>
      </c>
      <c r="M51" s="240" t="s">
        <v>127</v>
      </c>
      <c r="N51" s="271" t="s">
        <v>201</v>
      </c>
      <c r="O51" s="247"/>
      <c r="P51" s="243">
        <v>411000</v>
      </c>
      <c r="Q51" s="244"/>
      <c r="R51" s="245"/>
      <c r="T51" s="264"/>
      <c r="U51" s="264"/>
      <c r="V51" s="270"/>
    </row>
    <row r="52" spans="5:22" ht="12.6" customHeight="1" x14ac:dyDescent="0.25">
      <c r="E52" s="219" t="str">
        <f t="shared" si="2"/>
        <v>225101</v>
      </c>
      <c r="F52" s="219" t="str">
        <f t="shared" si="0"/>
        <v>225</v>
      </c>
      <c r="G52" s="402">
        <v>2</v>
      </c>
      <c r="H52" s="403"/>
      <c r="I52" s="404" t="s">
        <v>138</v>
      </c>
      <c r="J52" s="405"/>
      <c r="K52" s="406"/>
      <c r="L52" s="239" t="s">
        <v>126</v>
      </c>
      <c r="M52" s="240" t="s">
        <v>127</v>
      </c>
      <c r="N52" s="241" t="s">
        <v>203</v>
      </c>
      <c r="O52" s="247"/>
      <c r="P52" s="243">
        <v>27992392.303798005</v>
      </c>
      <c r="Q52" s="244"/>
      <c r="R52" s="245"/>
      <c r="T52" s="264"/>
      <c r="U52" s="264"/>
      <c r="V52" s="270"/>
    </row>
    <row r="53" spans="5:22" ht="12.6" customHeight="1" x14ac:dyDescent="0.25">
      <c r="E53" s="219" t="str">
        <f t="shared" si="2"/>
        <v>225102</v>
      </c>
      <c r="F53" s="219" t="str">
        <f t="shared" si="0"/>
        <v>225</v>
      </c>
      <c r="G53" s="402">
        <v>2</v>
      </c>
      <c r="H53" s="403"/>
      <c r="I53" s="404" t="s">
        <v>138</v>
      </c>
      <c r="J53" s="405"/>
      <c r="K53" s="406"/>
      <c r="L53" s="239" t="s">
        <v>126</v>
      </c>
      <c r="M53" s="240" t="s">
        <v>216</v>
      </c>
      <c r="N53" s="241" t="s">
        <v>449</v>
      </c>
      <c r="O53" s="247"/>
      <c r="P53" s="243">
        <v>300000</v>
      </c>
      <c r="Q53" s="244"/>
      <c r="R53" s="245"/>
      <c r="T53" s="264"/>
      <c r="U53" s="264"/>
      <c r="V53" s="270"/>
    </row>
    <row r="54" spans="5:22" ht="12.6" customHeight="1" x14ac:dyDescent="0.25">
      <c r="E54" s="219" t="str">
        <f t="shared" si="2"/>
        <v>225401</v>
      </c>
      <c r="F54" s="219" t="str">
        <f t="shared" si="0"/>
        <v>225</v>
      </c>
      <c r="G54" s="402">
        <v>2</v>
      </c>
      <c r="H54" s="403"/>
      <c r="I54" s="404" t="s">
        <v>138</v>
      </c>
      <c r="J54" s="405"/>
      <c r="K54" s="406"/>
      <c r="L54" s="239">
        <v>4</v>
      </c>
      <c r="M54" s="240" t="s">
        <v>127</v>
      </c>
      <c r="N54" s="241" t="s">
        <v>237</v>
      </c>
      <c r="O54" s="247"/>
      <c r="P54" s="243">
        <v>300000</v>
      </c>
      <c r="Q54" s="244"/>
      <c r="R54" s="245"/>
      <c r="T54" s="264"/>
      <c r="U54" s="264"/>
      <c r="V54" s="270"/>
    </row>
    <row r="55" spans="5:22" ht="12.6" customHeight="1" x14ac:dyDescent="0.25">
      <c r="E55" s="219" t="str">
        <f t="shared" si="2"/>
        <v>225801</v>
      </c>
      <c r="F55" s="219" t="str">
        <f t="shared" si="0"/>
        <v>225</v>
      </c>
      <c r="G55" s="402">
        <v>2</v>
      </c>
      <c r="H55" s="403"/>
      <c r="I55" s="404" t="s">
        <v>138</v>
      </c>
      <c r="J55" s="405"/>
      <c r="K55" s="406"/>
      <c r="L55" s="239">
        <v>8</v>
      </c>
      <c r="M55" s="240" t="s">
        <v>127</v>
      </c>
      <c r="N55" s="241" t="s">
        <v>450</v>
      </c>
      <c r="O55" s="247"/>
      <c r="P55" s="243">
        <v>75000</v>
      </c>
      <c r="Q55" s="244"/>
      <c r="R55" s="245"/>
      <c r="T55" s="264"/>
      <c r="U55" s="264"/>
      <c r="V55" s="270"/>
    </row>
    <row r="56" spans="5:22" ht="12.6" customHeight="1" x14ac:dyDescent="0.25">
      <c r="E56" s="219" t="str">
        <f t="shared" si="2"/>
        <v>226101</v>
      </c>
      <c r="F56" s="219" t="str">
        <f t="shared" si="0"/>
        <v>226</v>
      </c>
      <c r="G56" s="402">
        <v>2</v>
      </c>
      <c r="H56" s="403"/>
      <c r="I56" s="404" t="s">
        <v>145</v>
      </c>
      <c r="J56" s="405"/>
      <c r="K56" s="406"/>
      <c r="L56" s="239" t="s">
        <v>126</v>
      </c>
      <c r="M56" s="240" t="s">
        <v>127</v>
      </c>
      <c r="N56" s="241" t="s">
        <v>205</v>
      </c>
      <c r="O56" s="247"/>
      <c r="P56" s="243">
        <v>8820500</v>
      </c>
      <c r="Q56" s="244"/>
      <c r="R56" s="245"/>
      <c r="T56" s="264"/>
      <c r="U56" s="264"/>
      <c r="V56" s="270"/>
    </row>
    <row r="57" spans="5:22" ht="12.6" customHeight="1" x14ac:dyDescent="0.25">
      <c r="E57" s="219" t="str">
        <f t="shared" si="2"/>
        <v>226201</v>
      </c>
      <c r="F57" s="219" t="str">
        <f t="shared" si="0"/>
        <v>226</v>
      </c>
      <c r="G57" s="402">
        <v>2</v>
      </c>
      <c r="H57" s="403"/>
      <c r="I57" s="404" t="s">
        <v>145</v>
      </c>
      <c r="J57" s="405"/>
      <c r="K57" s="406"/>
      <c r="L57" s="239" t="s">
        <v>131</v>
      </c>
      <c r="M57" s="240" t="s">
        <v>127</v>
      </c>
      <c r="N57" s="241" t="s">
        <v>207</v>
      </c>
      <c r="O57" s="247"/>
      <c r="P57" s="243">
        <v>5865000</v>
      </c>
      <c r="Q57" s="244"/>
      <c r="R57" s="245"/>
      <c r="T57" s="264"/>
      <c r="U57" s="264"/>
      <c r="V57" s="270"/>
    </row>
    <row r="58" spans="5:22" ht="12.6" customHeight="1" x14ac:dyDescent="0.25">
      <c r="E58" s="219" t="str">
        <f t="shared" si="2"/>
        <v>226301</v>
      </c>
      <c r="F58" s="219" t="str">
        <f t="shared" si="0"/>
        <v>226</v>
      </c>
      <c r="G58" s="402">
        <v>2</v>
      </c>
      <c r="H58" s="403"/>
      <c r="I58" s="404" t="s">
        <v>145</v>
      </c>
      <c r="J58" s="405"/>
      <c r="K58" s="406"/>
      <c r="L58" s="239" t="s">
        <v>174</v>
      </c>
      <c r="M58" s="240" t="s">
        <v>127</v>
      </c>
      <c r="N58" s="241" t="s">
        <v>209</v>
      </c>
      <c r="O58" s="247"/>
      <c r="P58" s="243">
        <v>120565806.96605286</v>
      </c>
      <c r="Q58" s="244"/>
      <c r="R58" s="245"/>
      <c r="T58" s="264"/>
      <c r="U58" s="264"/>
      <c r="V58" s="270"/>
    </row>
    <row r="59" spans="5:22" ht="12.6" customHeight="1" x14ac:dyDescent="0.25">
      <c r="E59" s="219" t="str">
        <f t="shared" si="2"/>
        <v>227101</v>
      </c>
      <c r="F59" s="219" t="str">
        <f t="shared" si="0"/>
        <v>227</v>
      </c>
      <c r="G59" s="402">
        <v>2</v>
      </c>
      <c r="H59" s="403"/>
      <c r="I59" s="404" t="s">
        <v>187</v>
      </c>
      <c r="J59" s="405"/>
      <c r="K59" s="406"/>
      <c r="L59" s="239" t="s">
        <v>126</v>
      </c>
      <c r="M59" s="240" t="s">
        <v>127</v>
      </c>
      <c r="N59" s="241" t="s">
        <v>214</v>
      </c>
      <c r="O59" s="247"/>
      <c r="P59" s="243">
        <v>19188536.815299999</v>
      </c>
      <c r="Q59" s="244"/>
      <c r="R59" s="245"/>
      <c r="T59" s="264"/>
      <c r="U59" s="264"/>
      <c r="V59" s="270"/>
    </row>
    <row r="60" spans="5:22" ht="12.6" customHeight="1" x14ac:dyDescent="0.25">
      <c r="E60" s="219" t="str">
        <f t="shared" si="2"/>
        <v>227102</v>
      </c>
      <c r="F60" s="219" t="str">
        <f t="shared" si="0"/>
        <v>227</v>
      </c>
      <c r="G60" s="402">
        <v>2</v>
      </c>
      <c r="H60" s="403"/>
      <c r="I60" s="404" t="s">
        <v>187</v>
      </c>
      <c r="J60" s="405"/>
      <c r="K60" s="406"/>
      <c r="L60" s="239" t="s">
        <v>126</v>
      </c>
      <c r="M60" s="240" t="s">
        <v>216</v>
      </c>
      <c r="N60" s="241" t="s">
        <v>217</v>
      </c>
      <c r="O60" s="247"/>
      <c r="P60" s="243">
        <v>2602000</v>
      </c>
      <c r="Q60" s="244"/>
      <c r="R60" s="245"/>
      <c r="T60" s="264"/>
      <c r="U60" s="264"/>
      <c r="V60" s="270"/>
    </row>
    <row r="61" spans="5:22" ht="12.6" customHeight="1" x14ac:dyDescent="0.25">
      <c r="E61" s="219" t="str">
        <f t="shared" si="2"/>
        <v>227104</v>
      </c>
      <c r="F61" s="219" t="str">
        <f t="shared" si="0"/>
        <v>227</v>
      </c>
      <c r="G61" s="402">
        <v>2</v>
      </c>
      <c r="H61" s="403"/>
      <c r="I61" s="404" t="s">
        <v>187</v>
      </c>
      <c r="J61" s="405"/>
      <c r="K61" s="406"/>
      <c r="L61" s="239" t="s">
        <v>126</v>
      </c>
      <c r="M61" s="240" t="s">
        <v>141</v>
      </c>
      <c r="N61" s="241" t="s">
        <v>219</v>
      </c>
      <c r="O61" s="247"/>
      <c r="P61" s="243">
        <v>2100000</v>
      </c>
      <c r="Q61" s="244"/>
      <c r="R61" s="245"/>
      <c r="T61" s="264"/>
      <c r="U61" s="264"/>
      <c r="V61" s="270"/>
    </row>
    <row r="62" spans="5:22" ht="12.6" customHeight="1" x14ac:dyDescent="0.25">
      <c r="E62" s="219" t="str">
        <f t="shared" si="2"/>
        <v>227106</v>
      </c>
      <c r="F62" s="219" t="str">
        <f t="shared" si="0"/>
        <v>227</v>
      </c>
      <c r="G62" s="402">
        <v>2</v>
      </c>
      <c r="H62" s="403"/>
      <c r="I62" s="404" t="s">
        <v>187</v>
      </c>
      <c r="J62" s="405"/>
      <c r="K62" s="406"/>
      <c r="L62" s="239" t="s">
        <v>126</v>
      </c>
      <c r="M62" s="240" t="s">
        <v>154</v>
      </c>
      <c r="N62" s="241" t="s">
        <v>221</v>
      </c>
      <c r="O62" s="247"/>
      <c r="P62" s="243">
        <v>6377200</v>
      </c>
      <c r="Q62" s="244"/>
      <c r="R62" s="245"/>
      <c r="T62" s="264"/>
      <c r="U62" s="264"/>
      <c r="V62" s="270"/>
    </row>
    <row r="63" spans="5:22" ht="12.6" customHeight="1" x14ac:dyDescent="0.25">
      <c r="E63" s="219" t="str">
        <f t="shared" si="2"/>
        <v>227107</v>
      </c>
      <c r="F63" s="219" t="str">
        <f t="shared" si="0"/>
        <v>227</v>
      </c>
      <c r="G63" s="402">
        <v>2</v>
      </c>
      <c r="H63" s="403"/>
      <c r="I63" s="404" t="s">
        <v>187</v>
      </c>
      <c r="J63" s="405"/>
      <c r="K63" s="406"/>
      <c r="L63" s="239" t="s">
        <v>126</v>
      </c>
      <c r="M63" s="240" t="s">
        <v>223</v>
      </c>
      <c r="N63" s="241" t="s">
        <v>224</v>
      </c>
      <c r="O63" s="247"/>
      <c r="P63" s="243">
        <v>3200000</v>
      </c>
      <c r="Q63" s="244"/>
      <c r="R63" s="245"/>
      <c r="T63" s="264"/>
      <c r="U63" s="264"/>
      <c r="V63" s="270"/>
    </row>
    <row r="64" spans="5:22" ht="12.6" customHeight="1" x14ac:dyDescent="0.25">
      <c r="E64" s="219" t="str">
        <f t="shared" si="2"/>
        <v>227201</v>
      </c>
      <c r="F64" s="219" t="str">
        <f t="shared" si="0"/>
        <v>227</v>
      </c>
      <c r="G64" s="402">
        <v>2</v>
      </c>
      <c r="H64" s="403"/>
      <c r="I64" s="404" t="s">
        <v>187</v>
      </c>
      <c r="J64" s="405"/>
      <c r="K64" s="406"/>
      <c r="L64" s="239" t="s">
        <v>131</v>
      </c>
      <c r="M64" s="240" t="s">
        <v>127</v>
      </c>
      <c r="N64" s="241" t="s">
        <v>226</v>
      </c>
      <c r="O64" s="247"/>
      <c r="P64" s="243">
        <v>500000</v>
      </c>
      <c r="Q64" s="244"/>
      <c r="R64" s="245"/>
      <c r="T64" s="264"/>
      <c r="U64" s="264"/>
      <c r="V64" s="270"/>
    </row>
    <row r="65" spans="5:22" ht="12.6" customHeight="1" x14ac:dyDescent="0.25">
      <c r="E65" s="219" t="str">
        <f t="shared" si="2"/>
        <v>227202</v>
      </c>
      <c r="F65" s="219" t="str">
        <f t="shared" si="0"/>
        <v>227</v>
      </c>
      <c r="G65" s="402">
        <v>2</v>
      </c>
      <c r="H65" s="403"/>
      <c r="I65" s="404" t="s">
        <v>187</v>
      </c>
      <c r="J65" s="405"/>
      <c r="K65" s="406"/>
      <c r="L65" s="239" t="s">
        <v>131</v>
      </c>
      <c r="M65" s="240" t="s">
        <v>216</v>
      </c>
      <c r="N65" s="241" t="s">
        <v>228</v>
      </c>
      <c r="O65" s="247"/>
      <c r="P65" s="243">
        <v>1599999.9999999995</v>
      </c>
      <c r="Q65" s="244"/>
      <c r="R65" s="245"/>
      <c r="T65" s="264"/>
      <c r="U65" s="264"/>
      <c r="V65" s="270"/>
    </row>
    <row r="66" spans="5:22" ht="12.6" customHeight="1" x14ac:dyDescent="0.25">
      <c r="E66" s="219" t="str">
        <f t="shared" si="2"/>
        <v>227206</v>
      </c>
      <c r="F66" s="219" t="str">
        <f t="shared" si="0"/>
        <v>227</v>
      </c>
      <c r="G66" s="402">
        <v>2</v>
      </c>
      <c r="H66" s="403"/>
      <c r="I66" s="404" t="s">
        <v>187</v>
      </c>
      <c r="J66" s="405"/>
      <c r="K66" s="406"/>
      <c r="L66" s="239" t="s">
        <v>131</v>
      </c>
      <c r="M66" s="240" t="s">
        <v>154</v>
      </c>
      <c r="N66" s="272" t="s">
        <v>230</v>
      </c>
      <c r="O66" s="247"/>
      <c r="P66" s="243">
        <v>4470000</v>
      </c>
      <c r="Q66" s="244"/>
      <c r="R66" s="245"/>
      <c r="T66" s="264"/>
      <c r="U66" s="264"/>
      <c r="V66" s="270"/>
    </row>
    <row r="67" spans="5:22" ht="12.6" customHeight="1" x14ac:dyDescent="0.25">
      <c r="E67" s="219" t="str">
        <f t="shared" si="2"/>
        <v>227208</v>
      </c>
      <c r="F67" s="219" t="str">
        <f t="shared" si="0"/>
        <v>227</v>
      </c>
      <c r="G67" s="402">
        <v>2</v>
      </c>
      <c r="H67" s="403"/>
      <c r="I67" s="404" t="s">
        <v>187</v>
      </c>
      <c r="J67" s="405"/>
      <c r="K67" s="406"/>
      <c r="L67" s="239" t="s">
        <v>131</v>
      </c>
      <c r="M67" s="240" t="s">
        <v>132</v>
      </c>
      <c r="N67" s="241" t="s">
        <v>233</v>
      </c>
      <c r="O67" s="247"/>
      <c r="P67" s="243">
        <v>8950000</v>
      </c>
      <c r="Q67" s="244"/>
      <c r="R67" s="245"/>
      <c r="T67" s="264"/>
      <c r="U67" s="264"/>
      <c r="V67" s="270"/>
    </row>
    <row r="68" spans="5:22" ht="12.6" customHeight="1" x14ac:dyDescent="0.25">
      <c r="E68" s="219" t="str">
        <f t="shared" si="2"/>
        <v>228101</v>
      </c>
      <c r="F68" s="219" t="str">
        <f t="shared" si="0"/>
        <v>228</v>
      </c>
      <c r="G68" s="402">
        <v>2</v>
      </c>
      <c r="H68" s="403"/>
      <c r="I68" s="404" t="s">
        <v>189</v>
      </c>
      <c r="J68" s="405"/>
      <c r="K68" s="406"/>
      <c r="L68" s="239" t="s">
        <v>126</v>
      </c>
      <c r="M68" s="240" t="s">
        <v>127</v>
      </c>
      <c r="N68" s="241" t="s">
        <v>234</v>
      </c>
      <c r="O68" s="242"/>
      <c r="P68" s="243">
        <v>12000000</v>
      </c>
      <c r="Q68" s="244"/>
      <c r="R68" s="245"/>
      <c r="T68" s="264"/>
      <c r="U68" s="264"/>
      <c r="V68" s="270"/>
    </row>
    <row r="69" spans="5:22" ht="12.6" customHeight="1" x14ac:dyDescent="0.25">
      <c r="E69" s="219" t="str">
        <f t="shared" si="2"/>
        <v>228301</v>
      </c>
      <c r="F69" s="219" t="str">
        <f t="shared" si="0"/>
        <v>228</v>
      </c>
      <c r="G69" s="402">
        <v>2</v>
      </c>
      <c r="H69" s="403"/>
      <c r="I69" s="404" t="s">
        <v>189</v>
      </c>
      <c r="J69" s="405"/>
      <c r="K69" s="406"/>
      <c r="L69" s="239" t="s">
        <v>174</v>
      </c>
      <c r="M69" s="240" t="s">
        <v>127</v>
      </c>
      <c r="N69" s="241" t="s">
        <v>220</v>
      </c>
      <c r="O69" s="247"/>
      <c r="P69" s="243">
        <v>5325139.5999999987</v>
      </c>
      <c r="Q69" s="244"/>
      <c r="R69" s="245"/>
      <c r="T69" s="264"/>
      <c r="U69" s="264"/>
      <c r="V69" s="270"/>
    </row>
    <row r="70" spans="5:22" ht="12.6" customHeight="1" x14ac:dyDescent="0.25">
      <c r="E70" s="219" t="str">
        <f t="shared" si="2"/>
        <v>228401</v>
      </c>
      <c r="F70" s="219" t="str">
        <f t="shared" si="0"/>
        <v>228</v>
      </c>
      <c r="G70" s="402">
        <v>2</v>
      </c>
      <c r="H70" s="403"/>
      <c r="I70" s="404" t="s">
        <v>189</v>
      </c>
      <c r="J70" s="405"/>
      <c r="K70" s="406"/>
      <c r="L70" s="239" t="s">
        <v>135</v>
      </c>
      <c r="M70" s="240" t="s">
        <v>127</v>
      </c>
      <c r="N70" s="241" t="s">
        <v>236</v>
      </c>
      <c r="O70" s="247"/>
      <c r="P70" s="243">
        <v>1380000</v>
      </c>
      <c r="Q70" s="244"/>
      <c r="R70" s="245"/>
      <c r="T70" s="264"/>
      <c r="U70" s="264"/>
      <c r="V70" s="270"/>
    </row>
    <row r="71" spans="5:22" ht="12.6" customHeight="1" x14ac:dyDescent="0.25">
      <c r="E71" s="219" t="str">
        <f t="shared" si="2"/>
        <v>228501</v>
      </c>
      <c r="F71" s="219" t="str">
        <f t="shared" si="0"/>
        <v>228</v>
      </c>
      <c r="G71" s="402">
        <v>2</v>
      </c>
      <c r="H71" s="403"/>
      <c r="I71" s="404" t="s">
        <v>189</v>
      </c>
      <c r="J71" s="405"/>
      <c r="K71" s="406"/>
      <c r="L71" s="239" t="s">
        <v>138</v>
      </c>
      <c r="M71" s="240" t="s">
        <v>127</v>
      </c>
      <c r="N71" s="241" t="s">
        <v>238</v>
      </c>
      <c r="O71" s="247"/>
      <c r="P71" s="243">
        <v>600000</v>
      </c>
      <c r="Q71" s="244"/>
      <c r="R71" s="245"/>
      <c r="T71" s="264"/>
      <c r="U71" s="264"/>
      <c r="V71" s="270"/>
    </row>
    <row r="72" spans="5:22" ht="12.6" customHeight="1" x14ac:dyDescent="0.25">
      <c r="E72" s="219" t="str">
        <f t="shared" si="2"/>
        <v>228503</v>
      </c>
      <c r="F72" s="219" t="str">
        <f t="shared" si="0"/>
        <v>228</v>
      </c>
      <c r="G72" s="402">
        <v>2</v>
      </c>
      <c r="H72" s="403"/>
      <c r="I72" s="404" t="s">
        <v>189</v>
      </c>
      <c r="J72" s="405"/>
      <c r="K72" s="406"/>
      <c r="L72" s="239" t="s">
        <v>138</v>
      </c>
      <c r="M72" s="240" t="s">
        <v>139</v>
      </c>
      <c r="N72" s="241" t="s">
        <v>239</v>
      </c>
      <c r="O72" s="247"/>
      <c r="P72" s="243">
        <v>12509152</v>
      </c>
      <c r="Q72" s="244"/>
      <c r="R72" s="245"/>
      <c r="T72" s="264"/>
      <c r="U72" s="264"/>
      <c r="V72" s="270"/>
    </row>
    <row r="73" spans="5:22" ht="12.6" customHeight="1" x14ac:dyDescent="0.25">
      <c r="E73" s="219" t="str">
        <f t="shared" si="2"/>
        <v>228601</v>
      </c>
      <c r="F73" s="219" t="str">
        <f t="shared" si="0"/>
        <v>228</v>
      </c>
      <c r="G73" s="402">
        <v>2</v>
      </c>
      <c r="H73" s="403"/>
      <c r="I73" s="404" t="s">
        <v>189</v>
      </c>
      <c r="J73" s="405"/>
      <c r="K73" s="406"/>
      <c r="L73" s="239" t="s">
        <v>145</v>
      </c>
      <c r="M73" s="240" t="s">
        <v>127</v>
      </c>
      <c r="N73" s="241" t="s">
        <v>240</v>
      </c>
      <c r="O73" s="247"/>
      <c r="P73" s="243">
        <v>28859450</v>
      </c>
      <c r="Q73" s="244"/>
      <c r="R73" s="245"/>
      <c r="T73" s="264"/>
      <c r="U73" s="264"/>
      <c r="V73" s="270"/>
    </row>
    <row r="74" spans="5:22" ht="12.6" customHeight="1" x14ac:dyDescent="0.25">
      <c r="E74" s="219" t="str">
        <f t="shared" si="2"/>
        <v>228701</v>
      </c>
      <c r="F74" s="219" t="str">
        <f t="shared" si="0"/>
        <v>228</v>
      </c>
      <c r="G74" s="402">
        <v>2</v>
      </c>
      <c r="H74" s="403"/>
      <c r="I74" s="404" t="s">
        <v>189</v>
      </c>
      <c r="J74" s="405"/>
      <c r="K74" s="406"/>
      <c r="L74" s="239" t="s">
        <v>187</v>
      </c>
      <c r="M74" s="240" t="s">
        <v>127</v>
      </c>
      <c r="N74" s="241" t="s">
        <v>242</v>
      </c>
      <c r="O74" s="247"/>
      <c r="P74" s="243">
        <v>7672000</v>
      </c>
      <c r="Q74" s="244"/>
      <c r="R74" s="245"/>
      <c r="T74" s="264"/>
      <c r="U74" s="264"/>
      <c r="V74" s="270"/>
    </row>
    <row r="75" spans="5:22" ht="12.6" customHeight="1" x14ac:dyDescent="0.25">
      <c r="E75" s="219" t="str">
        <f t="shared" si="2"/>
        <v>228702</v>
      </c>
      <c r="F75" s="219" t="str">
        <f t="shared" si="0"/>
        <v>228</v>
      </c>
      <c r="G75" s="402">
        <v>2</v>
      </c>
      <c r="H75" s="403"/>
      <c r="I75" s="404" t="s">
        <v>189</v>
      </c>
      <c r="J75" s="405"/>
      <c r="K75" s="406"/>
      <c r="L75" s="239" t="s">
        <v>187</v>
      </c>
      <c r="M75" s="240" t="s">
        <v>216</v>
      </c>
      <c r="N75" s="241" t="s">
        <v>243</v>
      </c>
      <c r="O75" s="247"/>
      <c r="P75" s="243">
        <v>30000000</v>
      </c>
      <c r="Q75" s="244"/>
      <c r="R75" s="245"/>
      <c r="T75" s="264"/>
      <c r="U75" s="264"/>
      <c r="V75" s="270"/>
    </row>
    <row r="76" spans="5:22" ht="12.6" customHeight="1" x14ac:dyDescent="0.25">
      <c r="E76" s="219" t="str">
        <f t="shared" si="2"/>
        <v>228703</v>
      </c>
      <c r="F76" s="219" t="str">
        <f t="shared" si="0"/>
        <v>228</v>
      </c>
      <c r="G76" s="402">
        <v>2</v>
      </c>
      <c r="H76" s="403"/>
      <c r="I76" s="404" t="s">
        <v>189</v>
      </c>
      <c r="J76" s="405"/>
      <c r="K76" s="406"/>
      <c r="L76" s="239" t="s">
        <v>187</v>
      </c>
      <c r="M76" s="240" t="s">
        <v>139</v>
      </c>
      <c r="N76" s="241" t="s">
        <v>244</v>
      </c>
      <c r="O76" s="247"/>
      <c r="P76" s="243">
        <v>1680000</v>
      </c>
      <c r="Q76" s="244"/>
      <c r="R76" s="245"/>
      <c r="T76" s="264"/>
      <c r="U76" s="264"/>
      <c r="V76" s="270"/>
    </row>
    <row r="77" spans="5:22" ht="12.6" customHeight="1" x14ac:dyDescent="0.25">
      <c r="E77" s="219" t="str">
        <f t="shared" si="2"/>
        <v>228704</v>
      </c>
      <c r="F77" s="219" t="str">
        <f t="shared" si="0"/>
        <v>228</v>
      </c>
      <c r="G77" s="402">
        <v>2</v>
      </c>
      <c r="H77" s="403"/>
      <c r="I77" s="404" t="s">
        <v>189</v>
      </c>
      <c r="J77" s="405"/>
      <c r="K77" s="406"/>
      <c r="L77" s="239" t="s">
        <v>187</v>
      </c>
      <c r="M77" s="240" t="s">
        <v>141</v>
      </c>
      <c r="N77" s="241" t="s">
        <v>245</v>
      </c>
      <c r="O77" s="247"/>
      <c r="P77" s="243">
        <v>19732000</v>
      </c>
      <c r="Q77" s="244"/>
      <c r="R77" s="245"/>
      <c r="T77" s="264"/>
      <c r="U77" s="264"/>
      <c r="V77" s="270"/>
    </row>
    <row r="78" spans="5:22" ht="12.6" customHeight="1" x14ac:dyDescent="0.25">
      <c r="E78" s="219" t="str">
        <f t="shared" si="2"/>
        <v>228705</v>
      </c>
      <c r="F78" s="219" t="str">
        <f t="shared" si="0"/>
        <v>228</v>
      </c>
      <c r="G78" s="402">
        <v>2</v>
      </c>
      <c r="H78" s="403"/>
      <c r="I78" s="404" t="s">
        <v>189</v>
      </c>
      <c r="J78" s="405"/>
      <c r="K78" s="406"/>
      <c r="L78" s="239" t="s">
        <v>187</v>
      </c>
      <c r="M78" s="240" t="s">
        <v>246</v>
      </c>
      <c r="N78" s="241" t="s">
        <v>247</v>
      </c>
      <c r="O78" s="247"/>
      <c r="P78" s="243">
        <v>137858104.32160002</v>
      </c>
      <c r="Q78" s="244"/>
      <c r="R78" s="245"/>
      <c r="T78" s="264"/>
      <c r="U78" s="264"/>
      <c r="V78" s="270"/>
    </row>
    <row r="79" spans="5:22" ht="12.6" customHeight="1" x14ac:dyDescent="0.25">
      <c r="E79" s="219" t="str">
        <f t="shared" si="2"/>
        <v>228706</v>
      </c>
      <c r="F79" s="219" t="str">
        <f t="shared" si="0"/>
        <v>228</v>
      </c>
      <c r="G79" s="402">
        <v>2</v>
      </c>
      <c r="H79" s="403"/>
      <c r="I79" s="404" t="s">
        <v>189</v>
      </c>
      <c r="J79" s="405"/>
      <c r="K79" s="406"/>
      <c r="L79" s="239" t="s">
        <v>187</v>
      </c>
      <c r="M79" s="240" t="s">
        <v>154</v>
      </c>
      <c r="N79" s="241" t="s">
        <v>248</v>
      </c>
      <c r="O79" s="247"/>
      <c r="P79" s="243">
        <v>98696601.171860009</v>
      </c>
      <c r="Q79" s="244"/>
      <c r="R79" s="245"/>
      <c r="T79" s="264"/>
      <c r="U79" s="264"/>
      <c r="V79" s="270"/>
    </row>
    <row r="80" spans="5:22" ht="12.6" customHeight="1" x14ac:dyDescent="0.25">
      <c r="E80" s="219" t="str">
        <f t="shared" si="2"/>
        <v>229101</v>
      </c>
      <c r="F80" s="219" t="str">
        <f t="shared" ref="F80:F143" si="3">+LEFT(E80,3)</f>
        <v>229</v>
      </c>
      <c r="G80" s="402">
        <v>2</v>
      </c>
      <c r="H80" s="403"/>
      <c r="I80" s="404" t="s">
        <v>211</v>
      </c>
      <c r="J80" s="405"/>
      <c r="K80" s="406"/>
      <c r="L80" s="239" t="s">
        <v>126</v>
      </c>
      <c r="M80" s="240" t="s">
        <v>127</v>
      </c>
      <c r="N80" s="272" t="s">
        <v>249</v>
      </c>
      <c r="O80" s="247"/>
      <c r="P80" s="243">
        <v>7514207.5000019995</v>
      </c>
      <c r="Q80" s="244"/>
      <c r="R80" s="245"/>
      <c r="T80" s="264"/>
      <c r="U80" s="264"/>
      <c r="V80" s="270"/>
    </row>
    <row r="81" spans="5:23" ht="12.6" customHeight="1" x14ac:dyDescent="0.25">
      <c r="E81" s="219" t="str">
        <f t="shared" si="2"/>
        <v>229201</v>
      </c>
      <c r="F81" s="219" t="str">
        <f t="shared" si="3"/>
        <v>229</v>
      </c>
      <c r="G81" s="402">
        <v>2</v>
      </c>
      <c r="H81" s="403"/>
      <c r="I81" s="404" t="s">
        <v>211</v>
      </c>
      <c r="J81" s="405"/>
      <c r="K81" s="406"/>
      <c r="L81" s="239" t="s">
        <v>131</v>
      </c>
      <c r="M81" s="240" t="s">
        <v>127</v>
      </c>
      <c r="N81" s="241" t="s">
        <v>250</v>
      </c>
      <c r="O81" s="247"/>
      <c r="P81" s="243">
        <v>40000</v>
      </c>
      <c r="Q81" s="244"/>
      <c r="R81" s="245"/>
      <c r="T81" s="264"/>
      <c r="U81" s="264"/>
      <c r="V81" s="270"/>
    </row>
    <row r="82" spans="5:23" ht="12.6" customHeight="1" x14ac:dyDescent="0.25">
      <c r="E82" s="219" t="str">
        <f t="shared" si="2"/>
        <v>229203</v>
      </c>
      <c r="F82" s="219" t="str">
        <f t="shared" si="3"/>
        <v>229</v>
      </c>
      <c r="G82" s="402">
        <v>2</v>
      </c>
      <c r="H82" s="403"/>
      <c r="I82" s="404" t="s">
        <v>211</v>
      </c>
      <c r="J82" s="405"/>
      <c r="K82" s="406"/>
      <c r="L82" s="239" t="s">
        <v>131</v>
      </c>
      <c r="M82" s="240" t="s">
        <v>139</v>
      </c>
      <c r="N82" s="241" t="s">
        <v>253</v>
      </c>
      <c r="O82" s="247"/>
      <c r="P82" s="243">
        <v>5419999.9999920009</v>
      </c>
      <c r="Q82" s="244"/>
      <c r="R82" s="245"/>
      <c r="T82" s="264"/>
      <c r="U82" s="264"/>
      <c r="V82" s="270"/>
    </row>
    <row r="83" spans="5:23" ht="5.0999999999999996" customHeight="1" thickBot="1" x14ac:dyDescent="0.3">
      <c r="F83" s="219" t="str">
        <f t="shared" si="3"/>
        <v/>
      </c>
      <c r="G83" s="248"/>
      <c r="H83" s="249"/>
      <c r="I83" s="250"/>
      <c r="J83" s="251"/>
      <c r="K83" s="252"/>
      <c r="L83" s="253"/>
      <c r="M83" s="273"/>
      <c r="N83" s="241"/>
      <c r="O83" s="247"/>
      <c r="P83" s="274"/>
      <c r="Q83" s="274"/>
      <c r="T83" s="264"/>
      <c r="U83" s="264"/>
      <c r="V83" s="270"/>
    </row>
    <row r="84" spans="5:23" ht="15.75" thickBot="1" x14ac:dyDescent="0.3">
      <c r="F84" s="219" t="str">
        <f t="shared" si="3"/>
        <v/>
      </c>
      <c r="G84" s="257"/>
      <c r="H84" s="258"/>
      <c r="I84" s="258"/>
      <c r="J84" s="258"/>
      <c r="K84" s="258"/>
      <c r="L84" s="258"/>
      <c r="M84" s="259"/>
      <c r="N84" s="260" t="s">
        <v>254</v>
      </c>
      <c r="O84" s="261"/>
      <c r="P84" s="262">
        <f>SUM(P40:P82)</f>
        <v>787717652.20373821</v>
      </c>
      <c r="Q84" s="263">
        <f>SUM(Q40:Q82)</f>
        <v>0</v>
      </c>
      <c r="R84" s="264">
        <v>0</v>
      </c>
      <c r="S84" s="246"/>
      <c r="T84" s="264"/>
      <c r="U84" s="275"/>
      <c r="V84" s="270"/>
      <c r="W84" s="276"/>
    </row>
    <row r="85" spans="5:23" x14ac:dyDescent="0.25">
      <c r="F85" s="219" t="str">
        <f t="shared" si="3"/>
        <v/>
      </c>
      <c r="G85" s="226"/>
      <c r="H85" s="227"/>
      <c r="I85" s="228"/>
      <c r="J85" s="229"/>
      <c r="K85" s="230"/>
      <c r="L85" s="231"/>
      <c r="M85" s="266"/>
      <c r="N85" s="277" t="s">
        <v>256</v>
      </c>
      <c r="O85" s="247"/>
      <c r="P85" s="243"/>
      <c r="Q85" s="274"/>
      <c r="T85" s="264"/>
      <c r="U85" s="264"/>
      <c r="V85" s="270"/>
    </row>
    <row r="86" spans="5:23" ht="12.6" customHeight="1" x14ac:dyDescent="0.25">
      <c r="E86" s="219" t="str">
        <f t="shared" ref="E86:E115" si="4">2&amp;G86&amp;I86&amp;L86&amp;M86</f>
        <v>231101</v>
      </c>
      <c r="F86" s="219" t="str">
        <f t="shared" si="3"/>
        <v>231</v>
      </c>
      <c r="G86" s="402">
        <v>3</v>
      </c>
      <c r="H86" s="403"/>
      <c r="I86" s="404" t="s">
        <v>126</v>
      </c>
      <c r="J86" s="405"/>
      <c r="K86" s="406"/>
      <c r="L86" s="239" t="s">
        <v>126</v>
      </c>
      <c r="M86" s="240" t="s">
        <v>127</v>
      </c>
      <c r="N86" s="241" t="s">
        <v>258</v>
      </c>
      <c r="O86" s="247"/>
      <c r="P86" s="243">
        <v>24969912</v>
      </c>
      <c r="Q86" s="244"/>
      <c r="R86" s="245"/>
      <c r="T86" s="264"/>
      <c r="U86" s="264"/>
      <c r="V86" s="270"/>
    </row>
    <row r="87" spans="5:23" ht="12.6" customHeight="1" x14ac:dyDescent="0.25">
      <c r="E87" s="219" t="str">
        <f t="shared" si="4"/>
        <v>231302</v>
      </c>
      <c r="F87" s="219" t="str">
        <f t="shared" si="3"/>
        <v>231</v>
      </c>
      <c r="G87" s="402">
        <v>3</v>
      </c>
      <c r="H87" s="403"/>
      <c r="I87" s="404" t="s">
        <v>126</v>
      </c>
      <c r="J87" s="405"/>
      <c r="K87" s="406"/>
      <c r="L87" s="239" t="s">
        <v>174</v>
      </c>
      <c r="M87" s="240" t="s">
        <v>216</v>
      </c>
      <c r="N87" s="241" t="s">
        <v>260</v>
      </c>
      <c r="O87" s="247"/>
      <c r="P87" s="243">
        <v>1700</v>
      </c>
      <c r="Q87" s="244"/>
      <c r="R87" s="245"/>
      <c r="T87" s="264"/>
      <c r="U87" s="264"/>
      <c r="V87" s="270"/>
    </row>
    <row r="88" spans="5:23" ht="12.6" customHeight="1" x14ac:dyDescent="0.25">
      <c r="E88" s="219" t="str">
        <f t="shared" si="4"/>
        <v>231303</v>
      </c>
      <c r="F88" s="219" t="str">
        <f t="shared" si="3"/>
        <v>231</v>
      </c>
      <c r="G88" s="402">
        <v>3</v>
      </c>
      <c r="H88" s="403"/>
      <c r="I88" s="404" t="s">
        <v>126</v>
      </c>
      <c r="J88" s="405"/>
      <c r="K88" s="406"/>
      <c r="L88" s="239" t="s">
        <v>174</v>
      </c>
      <c r="M88" s="240" t="s">
        <v>139</v>
      </c>
      <c r="N88" s="241" t="s">
        <v>262</v>
      </c>
      <c r="O88" s="247"/>
      <c r="P88" s="243">
        <v>47666.666666666679</v>
      </c>
      <c r="Q88" s="244"/>
      <c r="R88" s="245"/>
      <c r="T88" s="264"/>
      <c r="U88" s="264"/>
      <c r="V88" s="270"/>
    </row>
    <row r="89" spans="5:23" ht="12.6" customHeight="1" x14ac:dyDescent="0.25">
      <c r="E89" s="219" t="str">
        <f t="shared" si="4"/>
        <v>232101</v>
      </c>
      <c r="F89" s="219" t="str">
        <f t="shared" si="3"/>
        <v>232</v>
      </c>
      <c r="G89" s="402">
        <v>3</v>
      </c>
      <c r="H89" s="403"/>
      <c r="I89" s="404" t="s">
        <v>131</v>
      </c>
      <c r="J89" s="405"/>
      <c r="K89" s="406"/>
      <c r="L89" s="239">
        <v>1</v>
      </c>
      <c r="M89" s="240" t="s">
        <v>127</v>
      </c>
      <c r="N89" s="241" t="s">
        <v>452</v>
      </c>
      <c r="O89" s="247"/>
      <c r="P89" s="243">
        <v>19800</v>
      </c>
      <c r="Q89" s="244"/>
      <c r="R89" s="245"/>
      <c r="T89" s="264"/>
      <c r="U89" s="264"/>
      <c r="V89" s="270"/>
    </row>
    <row r="90" spans="5:23" ht="12.6" customHeight="1" x14ac:dyDescent="0.25">
      <c r="E90" s="219" t="str">
        <f t="shared" si="4"/>
        <v>232201</v>
      </c>
      <c r="F90" s="219" t="str">
        <f t="shared" si="3"/>
        <v>232</v>
      </c>
      <c r="G90" s="402">
        <v>3</v>
      </c>
      <c r="H90" s="403"/>
      <c r="I90" s="404" t="s">
        <v>131</v>
      </c>
      <c r="J90" s="405"/>
      <c r="K90" s="406"/>
      <c r="L90" s="239" t="s">
        <v>131</v>
      </c>
      <c r="M90" s="240" t="s">
        <v>127</v>
      </c>
      <c r="N90" s="241" t="s">
        <v>266</v>
      </c>
      <c r="O90" s="247"/>
      <c r="P90" s="243">
        <v>1663599.999999</v>
      </c>
      <c r="Q90" s="244"/>
      <c r="R90" s="245"/>
      <c r="T90" s="264"/>
      <c r="U90" s="264"/>
      <c r="V90" s="270"/>
    </row>
    <row r="91" spans="5:23" ht="12.6" customHeight="1" x14ac:dyDescent="0.25">
      <c r="E91" s="219" t="str">
        <f t="shared" si="4"/>
        <v>232301</v>
      </c>
      <c r="F91" s="219" t="str">
        <f t="shared" si="3"/>
        <v>232</v>
      </c>
      <c r="G91" s="402">
        <v>3</v>
      </c>
      <c r="H91" s="403"/>
      <c r="I91" s="404" t="s">
        <v>131</v>
      </c>
      <c r="J91" s="405"/>
      <c r="K91" s="406"/>
      <c r="L91" s="239" t="s">
        <v>174</v>
      </c>
      <c r="M91" s="240" t="s">
        <v>127</v>
      </c>
      <c r="N91" s="241" t="s">
        <v>268</v>
      </c>
      <c r="O91" s="247"/>
      <c r="P91" s="243">
        <v>1346429.9985</v>
      </c>
      <c r="Q91" s="244"/>
      <c r="R91" s="245"/>
      <c r="S91" s="246"/>
    </row>
    <row r="92" spans="5:23" ht="12.6" customHeight="1" x14ac:dyDescent="0.25">
      <c r="E92" s="219" t="str">
        <f t="shared" si="4"/>
        <v>233101</v>
      </c>
      <c r="F92" s="219" t="str">
        <f t="shared" si="3"/>
        <v>233</v>
      </c>
      <c r="G92" s="402">
        <v>3</v>
      </c>
      <c r="H92" s="403"/>
      <c r="I92" s="404" t="s">
        <v>174</v>
      </c>
      <c r="J92" s="405"/>
      <c r="K92" s="406"/>
      <c r="L92" s="239" t="s">
        <v>126</v>
      </c>
      <c r="M92" s="240" t="s">
        <v>127</v>
      </c>
      <c r="N92" s="241" t="s">
        <v>270</v>
      </c>
      <c r="O92" s="247"/>
      <c r="P92" s="243">
        <v>424304.4</v>
      </c>
      <c r="Q92" s="244"/>
      <c r="R92" s="245"/>
      <c r="S92" s="246"/>
    </row>
    <row r="93" spans="5:23" ht="12.6" customHeight="1" x14ac:dyDescent="0.25">
      <c r="E93" s="219" t="str">
        <f t="shared" si="4"/>
        <v>233201</v>
      </c>
      <c r="F93" s="219" t="str">
        <f t="shared" si="3"/>
        <v>233</v>
      </c>
      <c r="G93" s="402">
        <v>3</v>
      </c>
      <c r="H93" s="403"/>
      <c r="I93" s="404" t="s">
        <v>174</v>
      </c>
      <c r="J93" s="405"/>
      <c r="K93" s="406"/>
      <c r="L93" s="239" t="s">
        <v>131</v>
      </c>
      <c r="M93" s="240" t="s">
        <v>127</v>
      </c>
      <c r="N93" s="241" t="s">
        <v>272</v>
      </c>
      <c r="O93" s="247"/>
      <c r="P93" s="243">
        <v>454478</v>
      </c>
      <c r="Q93" s="244"/>
      <c r="R93" s="245"/>
      <c r="S93" s="246"/>
    </row>
    <row r="94" spans="5:23" ht="12.6" customHeight="1" x14ac:dyDescent="0.25">
      <c r="E94" s="219" t="str">
        <f t="shared" si="4"/>
        <v>233301</v>
      </c>
      <c r="F94" s="219" t="str">
        <f t="shared" si="3"/>
        <v>233</v>
      </c>
      <c r="G94" s="402">
        <v>3</v>
      </c>
      <c r="H94" s="403"/>
      <c r="I94" s="404" t="s">
        <v>174</v>
      </c>
      <c r="J94" s="405"/>
      <c r="K94" s="406"/>
      <c r="L94" s="239" t="s">
        <v>174</v>
      </c>
      <c r="M94" s="240" t="s">
        <v>127</v>
      </c>
      <c r="N94" s="241" t="s">
        <v>274</v>
      </c>
      <c r="O94" s="247"/>
      <c r="P94" s="243">
        <v>581828.6</v>
      </c>
      <c r="Q94" s="244"/>
      <c r="R94" s="245"/>
      <c r="S94" s="246"/>
    </row>
    <row r="95" spans="5:23" ht="12.6" customHeight="1" x14ac:dyDescent="0.25">
      <c r="E95" s="219" t="str">
        <f t="shared" si="4"/>
        <v>233501</v>
      </c>
      <c r="F95" s="219" t="str">
        <f t="shared" si="3"/>
        <v>233</v>
      </c>
      <c r="G95" s="402">
        <v>3</v>
      </c>
      <c r="H95" s="403"/>
      <c r="I95" s="404" t="s">
        <v>174</v>
      </c>
      <c r="J95" s="405"/>
      <c r="K95" s="406"/>
      <c r="L95" s="239" t="s">
        <v>138</v>
      </c>
      <c r="M95" s="240" t="s">
        <v>127</v>
      </c>
      <c r="N95" s="241" t="s">
        <v>276</v>
      </c>
      <c r="O95" s="247"/>
      <c r="P95" s="243">
        <v>1072870</v>
      </c>
      <c r="Q95" s="244"/>
      <c r="R95" s="245"/>
      <c r="S95" s="246"/>
    </row>
    <row r="96" spans="5:23" ht="12.6" customHeight="1" x14ac:dyDescent="0.25">
      <c r="E96" s="219" t="str">
        <f t="shared" si="4"/>
        <v>234101</v>
      </c>
      <c r="F96" s="219" t="str">
        <f t="shared" si="3"/>
        <v>234</v>
      </c>
      <c r="G96" s="402">
        <v>3</v>
      </c>
      <c r="H96" s="403"/>
      <c r="I96" s="404" t="s">
        <v>135</v>
      </c>
      <c r="J96" s="405"/>
      <c r="K96" s="406"/>
      <c r="L96" s="239" t="s">
        <v>126</v>
      </c>
      <c r="M96" s="240" t="s">
        <v>127</v>
      </c>
      <c r="N96" s="241" t="s">
        <v>278</v>
      </c>
      <c r="O96" s="247"/>
      <c r="P96" s="243">
        <v>450425</v>
      </c>
      <c r="Q96" s="244"/>
      <c r="R96" s="245"/>
      <c r="S96" s="246"/>
    </row>
    <row r="97" spans="5:19" ht="12.6" customHeight="1" x14ac:dyDescent="0.25">
      <c r="E97" s="219" t="str">
        <f t="shared" si="4"/>
        <v>235301</v>
      </c>
      <c r="F97" s="219" t="str">
        <f t="shared" si="3"/>
        <v>235</v>
      </c>
      <c r="G97" s="402">
        <v>3</v>
      </c>
      <c r="H97" s="403"/>
      <c r="I97" s="404" t="s">
        <v>138</v>
      </c>
      <c r="J97" s="405"/>
      <c r="K97" s="406"/>
      <c r="L97" s="239" t="s">
        <v>174</v>
      </c>
      <c r="M97" s="240" t="s">
        <v>127</v>
      </c>
      <c r="N97" s="241" t="s">
        <v>280</v>
      </c>
      <c r="O97" s="247"/>
      <c r="P97" s="243">
        <v>250000</v>
      </c>
      <c r="Q97" s="244"/>
      <c r="R97" s="245"/>
      <c r="S97" s="246"/>
    </row>
    <row r="98" spans="5:19" ht="12.6" customHeight="1" x14ac:dyDescent="0.25">
      <c r="E98" s="219" t="str">
        <f t="shared" si="4"/>
        <v>236202</v>
      </c>
      <c r="F98" s="219" t="str">
        <f t="shared" si="3"/>
        <v>236</v>
      </c>
      <c r="G98" s="402">
        <v>3</v>
      </c>
      <c r="H98" s="403"/>
      <c r="I98" s="404" t="s">
        <v>145</v>
      </c>
      <c r="J98" s="405"/>
      <c r="K98" s="406"/>
      <c r="L98" s="239" t="s">
        <v>131</v>
      </c>
      <c r="M98" s="240" t="s">
        <v>216</v>
      </c>
      <c r="N98" s="241" t="s">
        <v>285</v>
      </c>
      <c r="O98" s="247"/>
      <c r="P98" s="243">
        <v>250000</v>
      </c>
      <c r="Q98" s="244"/>
      <c r="R98" s="245"/>
      <c r="S98" s="246"/>
    </row>
    <row r="99" spans="5:19" ht="12.6" customHeight="1" x14ac:dyDescent="0.25">
      <c r="E99" s="219" t="str">
        <f t="shared" si="4"/>
        <v>236304</v>
      </c>
      <c r="F99" s="219" t="str">
        <f t="shared" si="3"/>
        <v>236</v>
      </c>
      <c r="G99" s="402">
        <v>3</v>
      </c>
      <c r="H99" s="403"/>
      <c r="I99" s="404" t="s">
        <v>145</v>
      </c>
      <c r="J99" s="405"/>
      <c r="K99" s="406"/>
      <c r="L99" s="239" t="s">
        <v>174</v>
      </c>
      <c r="M99" s="240" t="s">
        <v>141</v>
      </c>
      <c r="N99" s="241" t="s">
        <v>287</v>
      </c>
      <c r="O99" s="247"/>
      <c r="P99" s="243">
        <v>25480</v>
      </c>
      <c r="Q99" s="244"/>
      <c r="R99" s="245"/>
      <c r="S99" s="246"/>
    </row>
    <row r="100" spans="5:19" ht="12.6" customHeight="1" x14ac:dyDescent="0.25">
      <c r="E100" s="219" t="str">
        <f t="shared" si="4"/>
        <v>236306</v>
      </c>
      <c r="F100" s="219" t="str">
        <f t="shared" si="3"/>
        <v>236</v>
      </c>
      <c r="G100" s="402">
        <v>3</v>
      </c>
      <c r="H100" s="403"/>
      <c r="I100" s="404" t="s">
        <v>145</v>
      </c>
      <c r="J100" s="405"/>
      <c r="K100" s="406"/>
      <c r="L100" s="239" t="s">
        <v>174</v>
      </c>
      <c r="M100" s="240" t="s">
        <v>154</v>
      </c>
      <c r="N100" s="241" t="s">
        <v>289</v>
      </c>
      <c r="O100" s="247"/>
      <c r="P100" s="243">
        <v>750000</v>
      </c>
      <c r="Q100" s="244"/>
      <c r="R100" s="245"/>
      <c r="S100" s="246"/>
    </row>
    <row r="101" spans="5:19" ht="12.6" customHeight="1" x14ac:dyDescent="0.25">
      <c r="E101" s="219" t="str">
        <f t="shared" si="4"/>
        <v>237101</v>
      </c>
      <c r="F101" s="219" t="str">
        <f t="shared" si="3"/>
        <v>237</v>
      </c>
      <c r="G101" s="402">
        <v>3</v>
      </c>
      <c r="H101" s="403"/>
      <c r="I101" s="404" t="s">
        <v>187</v>
      </c>
      <c r="J101" s="405"/>
      <c r="K101" s="406"/>
      <c r="L101" s="239" t="s">
        <v>126</v>
      </c>
      <c r="M101" s="240" t="s">
        <v>127</v>
      </c>
      <c r="N101" s="241" t="s">
        <v>291</v>
      </c>
      <c r="O101" s="247"/>
      <c r="P101" s="243">
        <v>3600000</v>
      </c>
      <c r="Q101" s="244"/>
      <c r="R101" s="245"/>
      <c r="S101" s="246"/>
    </row>
    <row r="102" spans="5:19" ht="12.6" customHeight="1" x14ac:dyDescent="0.25">
      <c r="E102" s="219" t="str">
        <f t="shared" si="4"/>
        <v>237203</v>
      </c>
      <c r="F102" s="219" t="str">
        <f t="shared" si="3"/>
        <v>237</v>
      </c>
      <c r="G102" s="402">
        <v>3</v>
      </c>
      <c r="H102" s="403"/>
      <c r="I102" s="404" t="s">
        <v>187</v>
      </c>
      <c r="J102" s="405"/>
      <c r="K102" s="406"/>
      <c r="L102" s="239" t="s">
        <v>131</v>
      </c>
      <c r="M102" s="240" t="s">
        <v>139</v>
      </c>
      <c r="N102" s="241" t="s">
        <v>295</v>
      </c>
      <c r="O102" s="247"/>
      <c r="P102" s="243">
        <v>178000</v>
      </c>
      <c r="Q102" s="244"/>
      <c r="R102" s="245"/>
      <c r="S102" s="246"/>
    </row>
    <row r="103" spans="5:19" ht="12.6" customHeight="1" x14ac:dyDescent="0.25">
      <c r="E103" s="219" t="str">
        <f t="shared" si="4"/>
        <v>237299</v>
      </c>
      <c r="F103" s="219" t="str">
        <f t="shared" si="3"/>
        <v>237</v>
      </c>
      <c r="G103" s="402">
        <v>3</v>
      </c>
      <c r="H103" s="403"/>
      <c r="I103" s="404" t="s">
        <v>187</v>
      </c>
      <c r="J103" s="405"/>
      <c r="K103" s="406"/>
      <c r="L103" s="239" t="s">
        <v>131</v>
      </c>
      <c r="M103" s="240" t="s">
        <v>300</v>
      </c>
      <c r="N103" s="241" t="s">
        <v>301</v>
      </c>
      <c r="O103" s="247"/>
      <c r="P103" s="243">
        <v>254610</v>
      </c>
      <c r="Q103" s="244"/>
      <c r="R103" s="245"/>
      <c r="S103" s="246"/>
    </row>
    <row r="104" spans="5:19" ht="12.6" customHeight="1" x14ac:dyDescent="0.25">
      <c r="E104" s="219" t="str">
        <f t="shared" si="4"/>
        <v>239101</v>
      </c>
      <c r="F104" s="219" t="str">
        <f t="shared" si="3"/>
        <v>239</v>
      </c>
      <c r="G104" s="402">
        <v>3</v>
      </c>
      <c r="H104" s="403"/>
      <c r="I104" s="404" t="s">
        <v>211</v>
      </c>
      <c r="J104" s="405"/>
      <c r="K104" s="406"/>
      <c r="L104" s="239" t="s">
        <v>126</v>
      </c>
      <c r="M104" s="240" t="s">
        <v>127</v>
      </c>
      <c r="N104" s="241" t="s">
        <v>302</v>
      </c>
      <c r="O104" s="247"/>
      <c r="P104" s="243">
        <v>4133720</v>
      </c>
      <c r="Q104" s="244"/>
      <c r="R104" s="245"/>
      <c r="S104" s="246"/>
    </row>
    <row r="105" spans="5:19" ht="12.6" customHeight="1" x14ac:dyDescent="0.25">
      <c r="E105" s="219" t="str">
        <f t="shared" si="4"/>
        <v>239201</v>
      </c>
      <c r="F105" s="219" t="str">
        <f t="shared" si="3"/>
        <v>239</v>
      </c>
      <c r="G105" s="402">
        <v>3</v>
      </c>
      <c r="H105" s="403"/>
      <c r="I105" s="404" t="s">
        <v>211</v>
      </c>
      <c r="J105" s="405"/>
      <c r="K105" s="406"/>
      <c r="L105" s="239" t="s">
        <v>131</v>
      </c>
      <c r="M105" s="240" t="s">
        <v>127</v>
      </c>
      <c r="N105" s="241" t="s">
        <v>304</v>
      </c>
      <c r="O105" s="247"/>
      <c r="P105" s="243">
        <v>3860030.64</v>
      </c>
      <c r="Q105" s="244"/>
      <c r="R105" s="245"/>
      <c r="S105" s="246"/>
    </row>
    <row r="106" spans="5:19" ht="12.6" customHeight="1" x14ac:dyDescent="0.25">
      <c r="E106" s="219" t="str">
        <f t="shared" si="4"/>
        <v>239202</v>
      </c>
      <c r="F106" s="219" t="str">
        <f t="shared" si="3"/>
        <v>239</v>
      </c>
      <c r="G106" s="402">
        <v>3</v>
      </c>
      <c r="H106" s="403"/>
      <c r="I106" s="404" t="s">
        <v>211</v>
      </c>
      <c r="J106" s="405"/>
      <c r="K106" s="406"/>
      <c r="L106" s="239" t="s">
        <v>131</v>
      </c>
      <c r="M106" s="240" t="s">
        <v>216</v>
      </c>
      <c r="N106" s="241" t="s">
        <v>305</v>
      </c>
      <c r="O106" s="247"/>
      <c r="P106" s="243">
        <v>313356.5</v>
      </c>
      <c r="Q106" s="244"/>
      <c r="R106" s="245"/>
      <c r="S106" s="246"/>
    </row>
    <row r="107" spans="5:19" ht="12.6" customHeight="1" x14ac:dyDescent="0.25">
      <c r="E107" s="219" t="str">
        <f t="shared" si="4"/>
        <v>239301</v>
      </c>
      <c r="F107" s="219" t="str">
        <f t="shared" si="3"/>
        <v>239</v>
      </c>
      <c r="G107" s="402">
        <v>3</v>
      </c>
      <c r="H107" s="403"/>
      <c r="I107" s="404" t="s">
        <v>211</v>
      </c>
      <c r="J107" s="405"/>
      <c r="K107" s="406"/>
      <c r="L107" s="239" t="s">
        <v>174</v>
      </c>
      <c r="M107" s="240" t="s">
        <v>127</v>
      </c>
      <c r="N107" s="241" t="s">
        <v>307</v>
      </c>
      <c r="O107" s="247"/>
      <c r="P107" s="243">
        <v>152700</v>
      </c>
      <c r="Q107" s="244"/>
      <c r="R107" s="245"/>
      <c r="S107" s="246"/>
    </row>
    <row r="108" spans="5:19" ht="12.6" customHeight="1" x14ac:dyDescent="0.25">
      <c r="E108" s="219" t="str">
        <f t="shared" si="4"/>
        <v>239401</v>
      </c>
      <c r="F108" s="219" t="str">
        <f t="shared" si="3"/>
        <v>239</v>
      </c>
      <c r="G108" s="402">
        <v>3</v>
      </c>
      <c r="H108" s="403"/>
      <c r="I108" s="404" t="s">
        <v>211</v>
      </c>
      <c r="J108" s="405"/>
      <c r="K108" s="406"/>
      <c r="L108" s="239">
        <v>4</v>
      </c>
      <c r="M108" s="240" t="s">
        <v>127</v>
      </c>
      <c r="N108" s="241" t="s">
        <v>455</v>
      </c>
      <c r="O108" s="247"/>
      <c r="P108" s="243">
        <v>26500</v>
      </c>
      <c r="Q108" s="244"/>
      <c r="R108" s="245"/>
      <c r="S108" s="246"/>
    </row>
    <row r="109" spans="5:19" ht="12.6" customHeight="1" x14ac:dyDescent="0.25">
      <c r="E109" s="219" t="str">
        <f t="shared" si="4"/>
        <v>239501</v>
      </c>
      <c r="F109" s="219" t="str">
        <f t="shared" si="3"/>
        <v>239</v>
      </c>
      <c r="G109" s="402">
        <v>3</v>
      </c>
      <c r="H109" s="403"/>
      <c r="I109" s="404" t="s">
        <v>211</v>
      </c>
      <c r="J109" s="405"/>
      <c r="K109" s="406"/>
      <c r="L109" s="239" t="s">
        <v>138</v>
      </c>
      <c r="M109" s="240" t="s">
        <v>127</v>
      </c>
      <c r="N109" s="241" t="s">
        <v>308</v>
      </c>
      <c r="O109" s="247"/>
      <c r="P109" s="243">
        <v>726239.99989999994</v>
      </c>
      <c r="Q109" s="244"/>
      <c r="R109" s="245"/>
      <c r="S109" s="246"/>
    </row>
    <row r="110" spans="5:19" ht="12.6" customHeight="1" x14ac:dyDescent="0.25">
      <c r="E110" s="219" t="str">
        <f t="shared" si="4"/>
        <v>239601</v>
      </c>
      <c r="F110" s="219" t="str">
        <f t="shared" si="3"/>
        <v>239</v>
      </c>
      <c r="G110" s="402">
        <v>3</v>
      </c>
      <c r="H110" s="403"/>
      <c r="I110" s="404" t="s">
        <v>211</v>
      </c>
      <c r="J110" s="405"/>
      <c r="K110" s="406"/>
      <c r="L110" s="239" t="s">
        <v>145</v>
      </c>
      <c r="M110" s="240" t="s">
        <v>127</v>
      </c>
      <c r="N110" s="241" t="s">
        <v>310</v>
      </c>
      <c r="O110" s="247"/>
      <c r="P110" s="243">
        <v>2793280</v>
      </c>
      <c r="Q110" s="244"/>
      <c r="R110" s="245"/>
      <c r="S110" s="246"/>
    </row>
    <row r="111" spans="5:19" ht="12.6" customHeight="1" x14ac:dyDescent="0.25">
      <c r="E111" s="219" t="str">
        <f t="shared" si="4"/>
        <v>239801</v>
      </c>
      <c r="F111" s="219" t="str">
        <f t="shared" si="3"/>
        <v>239</v>
      </c>
      <c r="G111" s="402">
        <v>3</v>
      </c>
      <c r="H111" s="403"/>
      <c r="I111" s="404" t="s">
        <v>211</v>
      </c>
      <c r="J111" s="405"/>
      <c r="K111" s="406"/>
      <c r="L111" s="239" t="s">
        <v>189</v>
      </c>
      <c r="M111" s="240" t="s">
        <v>127</v>
      </c>
      <c r="N111" s="241" t="s">
        <v>312</v>
      </c>
      <c r="O111" s="247"/>
      <c r="P111" s="243">
        <v>370590</v>
      </c>
      <c r="Q111" s="244"/>
      <c r="R111" s="245"/>
      <c r="S111" s="246"/>
    </row>
    <row r="112" spans="5:19" ht="12.6" customHeight="1" x14ac:dyDescent="0.25">
      <c r="E112" s="219" t="str">
        <f t="shared" si="4"/>
        <v>239802</v>
      </c>
      <c r="F112" s="219" t="str">
        <f t="shared" si="3"/>
        <v>239</v>
      </c>
      <c r="G112" s="402">
        <v>3</v>
      </c>
      <c r="H112" s="403"/>
      <c r="I112" s="404" t="s">
        <v>211</v>
      </c>
      <c r="J112" s="405"/>
      <c r="K112" s="406"/>
      <c r="L112" s="239" t="s">
        <v>189</v>
      </c>
      <c r="M112" s="240" t="s">
        <v>216</v>
      </c>
      <c r="N112" s="241" t="s">
        <v>313</v>
      </c>
      <c r="O112" s="247"/>
      <c r="P112" s="243">
        <v>2800000</v>
      </c>
      <c r="Q112" s="244"/>
      <c r="R112" s="245"/>
      <c r="S112" s="246"/>
    </row>
    <row r="113" spans="4:22" ht="12.6" customHeight="1" x14ac:dyDescent="0.25">
      <c r="E113" s="219" t="str">
        <f t="shared" si="4"/>
        <v>239901</v>
      </c>
      <c r="F113" s="219" t="str">
        <f t="shared" si="3"/>
        <v>239</v>
      </c>
      <c r="G113" s="402">
        <v>3</v>
      </c>
      <c r="H113" s="403"/>
      <c r="I113" s="404" t="s">
        <v>211</v>
      </c>
      <c r="J113" s="405"/>
      <c r="K113" s="406"/>
      <c r="L113" s="239" t="s">
        <v>211</v>
      </c>
      <c r="M113" s="240" t="s">
        <v>127</v>
      </c>
      <c r="N113" s="241" t="s">
        <v>315</v>
      </c>
      <c r="O113" s="247"/>
      <c r="P113" s="243">
        <v>2194900</v>
      </c>
      <c r="Q113" s="244"/>
      <c r="R113" s="245"/>
      <c r="S113" s="246"/>
    </row>
    <row r="114" spans="4:22" ht="12.6" customHeight="1" x14ac:dyDescent="0.25">
      <c r="E114" s="219" t="str">
        <f t="shared" si="4"/>
        <v>239904</v>
      </c>
      <c r="F114" s="219" t="str">
        <f t="shared" si="3"/>
        <v>239</v>
      </c>
      <c r="G114" s="402">
        <v>3</v>
      </c>
      <c r="H114" s="403"/>
      <c r="I114" s="404" t="s">
        <v>211</v>
      </c>
      <c r="J114" s="405"/>
      <c r="K114" s="406"/>
      <c r="L114" s="239" t="s">
        <v>211</v>
      </c>
      <c r="M114" s="240" t="s">
        <v>141</v>
      </c>
      <c r="N114" s="241" t="s">
        <v>316</v>
      </c>
      <c r="O114" s="247"/>
      <c r="P114" s="243">
        <v>2001252</v>
      </c>
      <c r="Q114" s="244"/>
      <c r="R114" s="245"/>
      <c r="S114" s="246"/>
    </row>
    <row r="115" spans="4:22" ht="12.6" customHeight="1" x14ac:dyDescent="0.25">
      <c r="E115" s="219" t="str">
        <f t="shared" si="4"/>
        <v>239905</v>
      </c>
      <c r="F115" s="219" t="str">
        <f t="shared" si="3"/>
        <v>239</v>
      </c>
      <c r="G115" s="402">
        <v>3</v>
      </c>
      <c r="H115" s="403"/>
      <c r="I115" s="404" t="s">
        <v>211</v>
      </c>
      <c r="J115" s="405"/>
      <c r="K115" s="406"/>
      <c r="L115" s="239" t="s">
        <v>211</v>
      </c>
      <c r="M115" s="240" t="s">
        <v>246</v>
      </c>
      <c r="N115" s="241" t="s">
        <v>319</v>
      </c>
      <c r="O115" s="247"/>
      <c r="P115" s="243">
        <v>2617910</v>
      </c>
      <c r="Q115" s="244"/>
      <c r="R115" s="245"/>
      <c r="S115" s="246"/>
    </row>
    <row r="116" spans="4:22" ht="5.0999999999999996" customHeight="1" thickBot="1" x14ac:dyDescent="0.3">
      <c r="F116" s="219" t="str">
        <f t="shared" si="3"/>
        <v/>
      </c>
      <c r="G116" s="248"/>
      <c r="H116" s="249"/>
      <c r="I116" s="250"/>
      <c r="J116" s="251"/>
      <c r="K116" s="252"/>
      <c r="L116" s="253"/>
      <c r="M116" s="278"/>
      <c r="N116" s="279"/>
      <c r="O116" s="255"/>
      <c r="P116" s="280"/>
      <c r="Q116" s="280"/>
      <c r="R116" s="264"/>
      <c r="S116" s="246"/>
    </row>
    <row r="117" spans="4:22" ht="15.75" thickBot="1" x14ac:dyDescent="0.3">
      <c r="F117" s="219" t="str">
        <f t="shared" si="3"/>
        <v/>
      </c>
      <c r="G117" s="257"/>
      <c r="H117" s="258"/>
      <c r="I117" s="258"/>
      <c r="J117" s="258"/>
      <c r="K117" s="258"/>
      <c r="L117" s="258"/>
      <c r="M117" s="259"/>
      <c r="N117" s="260" t="s">
        <v>321</v>
      </c>
      <c r="O117" s="261"/>
      <c r="P117" s="262">
        <f>SUM(P86:P115)</f>
        <v>58331583.805065669</v>
      </c>
      <c r="Q117" s="263">
        <f>SUM(Q86:Q115)</f>
        <v>0</v>
      </c>
      <c r="R117" s="264">
        <v>0</v>
      </c>
      <c r="S117" s="246"/>
      <c r="V117" s="246"/>
    </row>
    <row r="118" spans="4:22" x14ac:dyDescent="0.25">
      <c r="F118" s="219" t="str">
        <f t="shared" si="3"/>
        <v/>
      </c>
      <c r="G118" s="281"/>
      <c r="H118" s="282"/>
      <c r="I118" s="404"/>
      <c r="J118" s="405"/>
      <c r="K118" s="406"/>
      <c r="L118" s="239"/>
      <c r="M118" s="240"/>
      <c r="N118" s="267" t="s">
        <v>322</v>
      </c>
      <c r="O118" s="268"/>
      <c r="P118" s="274"/>
      <c r="Q118" s="274"/>
      <c r="S118" s="246"/>
    </row>
    <row r="119" spans="4:22" ht="12.6" customHeight="1" x14ac:dyDescent="0.25">
      <c r="E119" s="219" t="str">
        <f t="shared" ref="E119:E128" si="5">2&amp;G119&amp;I119&amp;L119&amp;M119</f>
        <v>241101</v>
      </c>
      <c r="F119" s="219" t="str">
        <f t="shared" si="3"/>
        <v>241</v>
      </c>
      <c r="G119" s="402">
        <v>4</v>
      </c>
      <c r="H119" s="403"/>
      <c r="I119" s="404" t="s">
        <v>126</v>
      </c>
      <c r="J119" s="405"/>
      <c r="K119" s="406"/>
      <c r="L119" s="239" t="s">
        <v>126</v>
      </c>
      <c r="M119" s="240" t="s">
        <v>127</v>
      </c>
      <c r="N119" s="241" t="s">
        <v>325</v>
      </c>
      <c r="O119" s="247"/>
      <c r="P119" s="243">
        <v>324480357.70089012</v>
      </c>
      <c r="Q119" s="244"/>
      <c r="R119" s="245"/>
      <c r="S119" s="246"/>
    </row>
    <row r="120" spans="4:22" ht="12.6" customHeight="1" x14ac:dyDescent="0.25">
      <c r="E120" s="219" t="str">
        <f t="shared" si="5"/>
        <v>241202</v>
      </c>
      <c r="F120" s="219" t="str">
        <f t="shared" si="3"/>
        <v>241</v>
      </c>
      <c r="G120" s="402">
        <v>4</v>
      </c>
      <c r="H120" s="403"/>
      <c r="I120" s="404" t="s">
        <v>126</v>
      </c>
      <c r="J120" s="405"/>
      <c r="K120" s="406"/>
      <c r="L120" s="239" t="s">
        <v>131</v>
      </c>
      <c r="M120" s="240" t="s">
        <v>216</v>
      </c>
      <c r="N120" s="241" t="s">
        <v>457</v>
      </c>
      <c r="O120" s="247"/>
      <c r="P120" s="243">
        <v>1200000</v>
      </c>
      <c r="Q120" s="244"/>
      <c r="R120" s="245"/>
      <c r="S120" s="246"/>
    </row>
    <row r="121" spans="4:22" ht="12.6" customHeight="1" x14ac:dyDescent="0.25">
      <c r="D121" s="219">
        <v>5101021000</v>
      </c>
      <c r="E121" s="219" t="str">
        <f t="shared" si="5"/>
        <v>241401</v>
      </c>
      <c r="F121" s="219" t="str">
        <f t="shared" si="3"/>
        <v>241</v>
      </c>
      <c r="G121" s="402">
        <v>4</v>
      </c>
      <c r="H121" s="403"/>
      <c r="I121" s="404" t="s">
        <v>126</v>
      </c>
      <c r="J121" s="405"/>
      <c r="K121" s="406"/>
      <c r="L121" s="239" t="s">
        <v>135</v>
      </c>
      <c r="M121" s="240" t="s">
        <v>127</v>
      </c>
      <c r="N121" s="241" t="s">
        <v>330</v>
      </c>
      <c r="O121" s="247"/>
      <c r="P121" s="243">
        <v>35160000</v>
      </c>
      <c r="Q121" s="244"/>
      <c r="R121" s="245"/>
      <c r="S121" s="246"/>
    </row>
    <row r="122" spans="4:22" ht="12.6" customHeight="1" x14ac:dyDescent="0.25">
      <c r="D122" s="219">
        <v>5101021300</v>
      </c>
      <c r="E122" s="219" t="str">
        <f t="shared" si="5"/>
        <v>241401</v>
      </c>
      <c r="F122" s="219" t="str">
        <f t="shared" si="3"/>
        <v>241</v>
      </c>
      <c r="G122" s="402">
        <v>4</v>
      </c>
      <c r="H122" s="403"/>
      <c r="I122" s="404" t="s">
        <v>126</v>
      </c>
      <c r="J122" s="405"/>
      <c r="K122" s="406"/>
      <c r="L122" s="239" t="s">
        <v>135</v>
      </c>
      <c r="M122" s="240" t="s">
        <v>127</v>
      </c>
      <c r="N122" s="241" t="s">
        <v>331</v>
      </c>
      <c r="O122" s="247"/>
      <c r="P122" s="243">
        <v>9341035.2090000026</v>
      </c>
      <c r="Q122" s="244"/>
      <c r="R122" s="245"/>
      <c r="S122" s="246"/>
    </row>
    <row r="123" spans="4:22" ht="12.6" customHeight="1" x14ac:dyDescent="0.25">
      <c r="D123" s="219">
        <v>5101021100</v>
      </c>
      <c r="E123" s="219" t="str">
        <f t="shared" si="5"/>
        <v>241401</v>
      </c>
      <c r="F123" s="219" t="str">
        <f t="shared" si="3"/>
        <v>241</v>
      </c>
      <c r="G123" s="402">
        <v>4</v>
      </c>
      <c r="H123" s="403"/>
      <c r="I123" s="404" t="s">
        <v>126</v>
      </c>
      <c r="J123" s="405"/>
      <c r="K123" s="406"/>
      <c r="L123" s="239" t="s">
        <v>135</v>
      </c>
      <c r="M123" s="240" t="s">
        <v>127</v>
      </c>
      <c r="N123" s="241" t="s">
        <v>332</v>
      </c>
      <c r="O123" s="247"/>
      <c r="P123" s="243">
        <v>1920000</v>
      </c>
      <c r="Q123" s="244"/>
      <c r="R123" s="245"/>
      <c r="S123" s="246"/>
    </row>
    <row r="124" spans="4:22" ht="12.6" customHeight="1" x14ac:dyDescent="0.25">
      <c r="D124" s="219">
        <v>5101021200</v>
      </c>
      <c r="E124" s="219" t="str">
        <f t="shared" si="5"/>
        <v>241401</v>
      </c>
      <c r="F124" s="219" t="str">
        <f t="shared" si="3"/>
        <v>241</v>
      </c>
      <c r="G124" s="402">
        <v>4</v>
      </c>
      <c r="H124" s="403"/>
      <c r="I124" s="404" t="s">
        <v>126</v>
      </c>
      <c r="J124" s="405"/>
      <c r="K124" s="406"/>
      <c r="L124" s="239" t="s">
        <v>135</v>
      </c>
      <c r="M124" s="240" t="s">
        <v>127</v>
      </c>
      <c r="N124" s="241" t="s">
        <v>333</v>
      </c>
      <c r="O124" s="247"/>
      <c r="P124" s="243">
        <v>45000000</v>
      </c>
      <c r="Q124" s="244"/>
      <c r="R124" s="245"/>
      <c r="S124" s="246"/>
    </row>
    <row r="125" spans="4:22" ht="12.6" customHeight="1" x14ac:dyDescent="0.25">
      <c r="E125" s="219" t="str">
        <f t="shared" si="5"/>
        <v>241605</v>
      </c>
      <c r="F125" s="219" t="str">
        <f t="shared" si="3"/>
        <v>241</v>
      </c>
      <c r="G125" s="402">
        <v>4</v>
      </c>
      <c r="H125" s="403"/>
      <c r="I125" s="404" t="s">
        <v>126</v>
      </c>
      <c r="J125" s="405"/>
      <c r="K125" s="406"/>
      <c r="L125" s="239" t="s">
        <v>145</v>
      </c>
      <c r="M125" s="240" t="s">
        <v>246</v>
      </c>
      <c r="N125" s="241" t="s">
        <v>336</v>
      </c>
      <c r="O125" s="247"/>
      <c r="P125" s="243">
        <v>4800000</v>
      </c>
      <c r="Q125" s="244"/>
      <c r="R125" s="245"/>
      <c r="S125" s="246"/>
    </row>
    <row r="126" spans="4:22" ht="12.6" customHeight="1" x14ac:dyDescent="0.25">
      <c r="E126" s="219" t="str">
        <f t="shared" si="5"/>
        <v>242102</v>
      </c>
      <c r="F126" s="219" t="str">
        <f t="shared" si="3"/>
        <v>242</v>
      </c>
      <c r="G126" s="402">
        <v>4</v>
      </c>
      <c r="H126" s="403"/>
      <c r="I126" s="404" t="s">
        <v>131</v>
      </c>
      <c r="J126" s="405"/>
      <c r="K126" s="406"/>
      <c r="L126" s="239" t="s">
        <v>126</v>
      </c>
      <c r="M126" s="240" t="s">
        <v>216</v>
      </c>
      <c r="N126" s="241" t="s">
        <v>338</v>
      </c>
      <c r="O126" s="247"/>
      <c r="P126" s="243">
        <v>10871882.502499999</v>
      </c>
      <c r="Q126" s="244"/>
      <c r="R126" s="245"/>
      <c r="S126" s="246"/>
    </row>
    <row r="127" spans="4:22" ht="12.6" customHeight="1" x14ac:dyDescent="0.25">
      <c r="E127" s="219" t="str">
        <f t="shared" si="5"/>
        <v>245202</v>
      </c>
      <c r="F127" s="219" t="str">
        <f t="shared" si="3"/>
        <v>245</v>
      </c>
      <c r="G127" s="402">
        <v>4</v>
      </c>
      <c r="H127" s="403"/>
      <c r="I127" s="404">
        <v>5</v>
      </c>
      <c r="J127" s="405"/>
      <c r="K127" s="406"/>
      <c r="L127" s="239">
        <v>2</v>
      </c>
      <c r="M127" s="240" t="s">
        <v>216</v>
      </c>
      <c r="N127" s="241" t="s">
        <v>464</v>
      </c>
      <c r="O127" s="247"/>
      <c r="P127" s="243">
        <v>8000000</v>
      </c>
      <c r="Q127" s="244"/>
      <c r="R127" s="245"/>
      <c r="S127" s="246"/>
    </row>
    <row r="128" spans="4:22" ht="12.6" customHeight="1" x14ac:dyDescent="0.25">
      <c r="E128" s="219" t="str">
        <f t="shared" si="5"/>
        <v>247201</v>
      </c>
      <c r="F128" s="219" t="str">
        <f t="shared" si="3"/>
        <v>247</v>
      </c>
      <c r="G128" s="402">
        <v>4</v>
      </c>
      <c r="H128" s="403"/>
      <c r="I128" s="404" t="s">
        <v>187</v>
      </c>
      <c r="J128" s="405"/>
      <c r="K128" s="406"/>
      <c r="L128" s="239" t="s">
        <v>131</v>
      </c>
      <c r="M128" s="240" t="s">
        <v>127</v>
      </c>
      <c r="N128" s="241" t="s">
        <v>341</v>
      </c>
      <c r="O128" s="247"/>
      <c r="P128" s="243">
        <v>6541692</v>
      </c>
      <c r="Q128" s="244"/>
      <c r="R128" s="245"/>
      <c r="S128" s="246"/>
    </row>
    <row r="129" spans="5:22" ht="12.95" customHeight="1" thickBot="1" x14ac:dyDescent="0.3">
      <c r="F129" s="219" t="str">
        <f t="shared" si="3"/>
        <v/>
      </c>
      <c r="G129" s="248"/>
      <c r="H129" s="249"/>
      <c r="I129" s="250"/>
      <c r="J129" s="251"/>
      <c r="K129" s="252"/>
      <c r="L129" s="253"/>
      <c r="M129" s="273"/>
      <c r="N129" s="283"/>
      <c r="O129" s="242"/>
      <c r="P129" s="274"/>
      <c r="Q129" s="274"/>
      <c r="S129" s="246"/>
    </row>
    <row r="130" spans="5:22" ht="15.75" thickBot="1" x14ac:dyDescent="0.3">
      <c r="F130" s="219" t="str">
        <f t="shared" si="3"/>
        <v/>
      </c>
      <c r="G130" s="257"/>
      <c r="H130" s="258"/>
      <c r="I130" s="258"/>
      <c r="J130" s="258"/>
      <c r="K130" s="258"/>
      <c r="L130" s="258"/>
      <c r="M130" s="259"/>
      <c r="N130" s="260" t="s">
        <v>342</v>
      </c>
      <c r="O130" s="261"/>
      <c r="P130" s="262">
        <f>SUM(P119:P128)</f>
        <v>447314967.41239011</v>
      </c>
      <c r="Q130" s="263">
        <f>SUM(Q119:Q128)</f>
        <v>0</v>
      </c>
      <c r="R130" s="264">
        <v>0</v>
      </c>
      <c r="S130" s="246"/>
      <c r="T130" s="246"/>
      <c r="U130" s="276"/>
      <c r="V130" s="275"/>
    </row>
    <row r="131" spans="5:22" x14ac:dyDescent="0.25">
      <c r="F131" s="219" t="str">
        <f t="shared" si="3"/>
        <v/>
      </c>
      <c r="G131" s="226"/>
      <c r="H131" s="227"/>
      <c r="I131" s="228"/>
      <c r="J131" s="229"/>
      <c r="K131" s="230"/>
      <c r="L131" s="231"/>
      <c r="M131" s="273"/>
      <c r="N131" s="267" t="s">
        <v>343</v>
      </c>
      <c r="O131" s="268"/>
      <c r="P131" s="274"/>
      <c r="Q131" s="274"/>
      <c r="S131" s="246"/>
    </row>
    <row r="132" spans="5:22" x14ac:dyDescent="0.25">
      <c r="E132" s="219" t="str">
        <f t="shared" ref="E132:E145" si="6">2&amp;G132&amp;I132&amp;L132&amp;M132</f>
        <v>261101</v>
      </c>
      <c r="F132" s="219" t="str">
        <f t="shared" si="3"/>
        <v>261</v>
      </c>
      <c r="G132" s="402">
        <v>6</v>
      </c>
      <c r="H132" s="403"/>
      <c r="I132" s="404" t="s">
        <v>126</v>
      </c>
      <c r="J132" s="405"/>
      <c r="K132" s="406"/>
      <c r="L132" s="239" t="s">
        <v>126</v>
      </c>
      <c r="M132" s="240" t="s">
        <v>127</v>
      </c>
      <c r="N132" s="241" t="s">
        <v>345</v>
      </c>
      <c r="O132" s="268"/>
      <c r="P132" s="243">
        <v>4050004</v>
      </c>
      <c r="Q132" s="244"/>
      <c r="R132" s="245"/>
      <c r="S132" s="246"/>
    </row>
    <row r="133" spans="5:22" x14ac:dyDescent="0.25">
      <c r="E133" s="219" t="str">
        <f t="shared" si="6"/>
        <v>261301</v>
      </c>
      <c r="F133" s="219" t="str">
        <f t="shared" si="3"/>
        <v>261</v>
      </c>
      <c r="G133" s="402">
        <v>6</v>
      </c>
      <c r="H133" s="403"/>
      <c r="I133" s="404" t="s">
        <v>126</v>
      </c>
      <c r="J133" s="405"/>
      <c r="K133" s="406"/>
      <c r="L133" s="239" t="s">
        <v>174</v>
      </c>
      <c r="M133" s="240" t="s">
        <v>127</v>
      </c>
      <c r="N133" s="241" t="s">
        <v>349</v>
      </c>
      <c r="O133" s="247"/>
      <c r="P133" s="243">
        <v>21111040</v>
      </c>
      <c r="Q133" s="244"/>
      <c r="R133" s="245"/>
      <c r="T133" s="264"/>
    </row>
    <row r="134" spans="5:22" x14ac:dyDescent="0.25">
      <c r="E134" s="219" t="str">
        <f t="shared" si="6"/>
        <v>261401</v>
      </c>
      <c r="F134" s="219" t="str">
        <f t="shared" si="3"/>
        <v>261</v>
      </c>
      <c r="G134" s="402">
        <v>6</v>
      </c>
      <c r="H134" s="403"/>
      <c r="I134" s="404" t="s">
        <v>126</v>
      </c>
      <c r="J134" s="405"/>
      <c r="K134" s="406"/>
      <c r="L134" s="239" t="s">
        <v>135</v>
      </c>
      <c r="M134" s="240" t="s">
        <v>127</v>
      </c>
      <c r="N134" s="241" t="s">
        <v>351</v>
      </c>
      <c r="O134" s="247"/>
      <c r="P134" s="243">
        <v>500000</v>
      </c>
      <c r="Q134" s="244"/>
      <c r="R134" s="245"/>
      <c r="T134" s="264"/>
    </row>
    <row r="135" spans="5:22" x14ac:dyDescent="0.25">
      <c r="E135" s="219" t="str">
        <f t="shared" si="6"/>
        <v>262101</v>
      </c>
      <c r="F135" s="219" t="str">
        <f t="shared" si="3"/>
        <v>262</v>
      </c>
      <c r="G135" s="402">
        <v>6</v>
      </c>
      <c r="H135" s="403"/>
      <c r="I135" s="404" t="s">
        <v>131</v>
      </c>
      <c r="J135" s="405"/>
      <c r="K135" s="406"/>
      <c r="L135" s="239" t="s">
        <v>126</v>
      </c>
      <c r="M135" s="240" t="s">
        <v>127</v>
      </c>
      <c r="N135" s="241" t="s">
        <v>353</v>
      </c>
      <c r="O135" s="247"/>
      <c r="P135" s="243">
        <v>3429330</v>
      </c>
      <c r="Q135" s="244"/>
      <c r="R135" s="245"/>
      <c r="T135" s="264"/>
    </row>
    <row r="136" spans="5:22" x14ac:dyDescent="0.25">
      <c r="E136" s="219" t="str">
        <f t="shared" si="6"/>
        <v>263101</v>
      </c>
      <c r="F136" s="219" t="str">
        <f t="shared" si="3"/>
        <v>263</v>
      </c>
      <c r="G136" s="402">
        <v>6</v>
      </c>
      <c r="H136" s="403"/>
      <c r="I136" s="404" t="s">
        <v>174</v>
      </c>
      <c r="J136" s="405"/>
      <c r="K136" s="406"/>
      <c r="L136" s="239" t="s">
        <v>126</v>
      </c>
      <c r="M136" s="240" t="s">
        <v>127</v>
      </c>
      <c r="N136" s="241" t="s">
        <v>354</v>
      </c>
      <c r="O136" s="247"/>
      <c r="P136" s="243">
        <v>22750</v>
      </c>
      <c r="Q136" s="244"/>
      <c r="R136" s="245"/>
      <c r="T136" s="264"/>
    </row>
    <row r="137" spans="5:22" x14ac:dyDescent="0.25">
      <c r="E137" s="219" t="str">
        <f t="shared" si="6"/>
        <v>263201</v>
      </c>
      <c r="F137" s="219" t="str">
        <f t="shared" si="3"/>
        <v>263</v>
      </c>
      <c r="G137" s="402">
        <v>6</v>
      </c>
      <c r="H137" s="403"/>
      <c r="I137" s="404" t="s">
        <v>174</v>
      </c>
      <c r="J137" s="405"/>
      <c r="K137" s="406"/>
      <c r="L137" s="239" t="s">
        <v>131</v>
      </c>
      <c r="M137" s="240" t="s">
        <v>127</v>
      </c>
      <c r="N137" s="241" t="s">
        <v>355</v>
      </c>
      <c r="O137" s="247"/>
      <c r="P137" s="243">
        <v>22500</v>
      </c>
      <c r="Q137" s="244"/>
      <c r="R137" s="245"/>
      <c r="T137" s="264"/>
    </row>
    <row r="138" spans="5:22" x14ac:dyDescent="0.25">
      <c r="E138" s="219" t="str">
        <f t="shared" si="6"/>
        <v>264101</v>
      </c>
      <c r="F138" s="219" t="str">
        <f t="shared" si="3"/>
        <v>264</v>
      </c>
      <c r="G138" s="402">
        <v>6</v>
      </c>
      <c r="H138" s="403"/>
      <c r="I138" s="404" t="s">
        <v>135</v>
      </c>
      <c r="J138" s="405"/>
      <c r="K138" s="406"/>
      <c r="L138" s="239" t="s">
        <v>126</v>
      </c>
      <c r="M138" s="240" t="s">
        <v>127</v>
      </c>
      <c r="N138" s="241" t="s">
        <v>356</v>
      </c>
      <c r="O138" s="247"/>
      <c r="P138" s="243">
        <v>9000000</v>
      </c>
      <c r="Q138" s="244"/>
      <c r="R138" s="245"/>
      <c r="T138" s="264"/>
    </row>
    <row r="139" spans="5:22" x14ac:dyDescent="0.25">
      <c r="E139" s="219" t="str">
        <f t="shared" si="6"/>
        <v>264801</v>
      </c>
      <c r="F139" s="219" t="str">
        <f t="shared" si="3"/>
        <v>264</v>
      </c>
      <c r="G139" s="402">
        <v>6</v>
      </c>
      <c r="H139" s="403"/>
      <c r="I139" s="404" t="s">
        <v>135</v>
      </c>
      <c r="J139" s="405"/>
      <c r="K139" s="406"/>
      <c r="L139" s="239" t="s">
        <v>189</v>
      </c>
      <c r="M139" s="240" t="s">
        <v>127</v>
      </c>
      <c r="N139" s="241" t="s">
        <v>359</v>
      </c>
      <c r="O139" s="247"/>
      <c r="P139" s="243">
        <v>1000000</v>
      </c>
      <c r="Q139" s="244"/>
      <c r="R139" s="245"/>
      <c r="T139" s="264"/>
    </row>
    <row r="140" spans="5:22" x14ac:dyDescent="0.25">
      <c r="E140" s="219" t="str">
        <f t="shared" si="6"/>
        <v>265201</v>
      </c>
      <c r="F140" s="219" t="str">
        <f t="shared" si="3"/>
        <v>265</v>
      </c>
      <c r="G140" s="402">
        <v>6</v>
      </c>
      <c r="H140" s="403"/>
      <c r="I140" s="404" t="s">
        <v>138</v>
      </c>
      <c r="J140" s="405"/>
      <c r="K140" s="406"/>
      <c r="L140" s="239" t="s">
        <v>131</v>
      </c>
      <c r="M140" s="240" t="s">
        <v>127</v>
      </c>
      <c r="N140" s="241" t="s">
        <v>361</v>
      </c>
      <c r="O140" s="247"/>
      <c r="P140" s="243">
        <v>3200000</v>
      </c>
      <c r="Q140" s="244"/>
      <c r="R140" s="245"/>
      <c r="T140" s="264"/>
    </row>
    <row r="141" spans="5:22" x14ac:dyDescent="0.25">
      <c r="E141" s="219" t="str">
        <f t="shared" si="6"/>
        <v>265401</v>
      </c>
      <c r="F141" s="219" t="str">
        <f t="shared" si="3"/>
        <v>265</v>
      </c>
      <c r="G141" s="402">
        <v>6</v>
      </c>
      <c r="H141" s="403"/>
      <c r="I141" s="404" t="s">
        <v>138</v>
      </c>
      <c r="J141" s="405"/>
      <c r="K141" s="406"/>
      <c r="L141" s="239" t="s">
        <v>135</v>
      </c>
      <c r="M141" s="240" t="s">
        <v>127</v>
      </c>
      <c r="N141" s="241" t="s">
        <v>363</v>
      </c>
      <c r="O141" s="247"/>
      <c r="P141" s="243">
        <v>826000</v>
      </c>
      <c r="Q141" s="244"/>
      <c r="R141" s="245"/>
      <c r="T141" s="264"/>
    </row>
    <row r="142" spans="5:22" x14ac:dyDescent="0.25">
      <c r="E142" s="219" t="str">
        <f t="shared" si="6"/>
        <v>265501</v>
      </c>
      <c r="F142" s="219" t="str">
        <f t="shared" si="3"/>
        <v>265</v>
      </c>
      <c r="G142" s="402">
        <v>6</v>
      </c>
      <c r="H142" s="403"/>
      <c r="I142" s="404" t="s">
        <v>138</v>
      </c>
      <c r="J142" s="405"/>
      <c r="K142" s="406"/>
      <c r="L142" s="239" t="s">
        <v>138</v>
      </c>
      <c r="M142" s="240" t="s">
        <v>127</v>
      </c>
      <c r="N142" s="241" t="s">
        <v>364</v>
      </c>
      <c r="O142" s="247"/>
      <c r="P142" s="243">
        <v>7035683.5199999996</v>
      </c>
      <c r="Q142" s="244"/>
      <c r="R142" s="245"/>
      <c r="T142" s="264"/>
    </row>
    <row r="143" spans="5:22" x14ac:dyDescent="0.25">
      <c r="E143" s="219" t="str">
        <f t="shared" si="6"/>
        <v>265601</v>
      </c>
      <c r="F143" s="219" t="str">
        <f t="shared" si="3"/>
        <v>265</v>
      </c>
      <c r="G143" s="402">
        <v>6</v>
      </c>
      <c r="H143" s="403"/>
      <c r="I143" s="404" t="s">
        <v>138</v>
      </c>
      <c r="J143" s="405"/>
      <c r="K143" s="406"/>
      <c r="L143" s="239" t="s">
        <v>145</v>
      </c>
      <c r="M143" s="240" t="s">
        <v>127</v>
      </c>
      <c r="N143" s="241" t="s">
        <v>366</v>
      </c>
      <c r="O143" s="247"/>
      <c r="P143" s="243">
        <v>2000000</v>
      </c>
      <c r="Q143" s="244"/>
      <c r="R143" s="245"/>
      <c r="T143" s="264"/>
    </row>
    <row r="144" spans="5:22" x14ac:dyDescent="0.25">
      <c r="E144" s="219" t="str">
        <f t="shared" si="6"/>
        <v>266201</v>
      </c>
      <c r="F144" s="219" t="str">
        <f t="shared" ref="F144:F149" si="7">+LEFT(E144,3)</f>
        <v>266</v>
      </c>
      <c r="G144" s="402">
        <v>6</v>
      </c>
      <c r="H144" s="403"/>
      <c r="I144" s="404" t="s">
        <v>145</v>
      </c>
      <c r="J144" s="405"/>
      <c r="K144" s="406"/>
      <c r="L144" s="239" t="s">
        <v>131</v>
      </c>
      <c r="M144" s="240" t="s">
        <v>127</v>
      </c>
      <c r="N144" s="241" t="s">
        <v>368</v>
      </c>
      <c r="O144" s="247"/>
      <c r="P144" s="243">
        <v>4845612.8800000008</v>
      </c>
      <c r="Q144" s="244"/>
      <c r="R144" s="245"/>
      <c r="T144" s="264"/>
    </row>
    <row r="145" spans="5:21" x14ac:dyDescent="0.25">
      <c r="E145" s="219" t="str">
        <f t="shared" si="6"/>
        <v>268301</v>
      </c>
      <c r="F145" s="219" t="str">
        <f t="shared" si="7"/>
        <v>268</v>
      </c>
      <c r="G145" s="402">
        <v>6</v>
      </c>
      <c r="H145" s="403"/>
      <c r="I145" s="404" t="s">
        <v>189</v>
      </c>
      <c r="J145" s="405"/>
      <c r="K145" s="406"/>
      <c r="L145" s="239" t="s">
        <v>174</v>
      </c>
      <c r="M145" s="240" t="s">
        <v>127</v>
      </c>
      <c r="N145" s="241" t="s">
        <v>369</v>
      </c>
      <c r="O145" s="247"/>
      <c r="P145" s="243">
        <v>211474042.99749997</v>
      </c>
      <c r="Q145" s="244"/>
      <c r="R145" s="245"/>
      <c r="T145" s="264"/>
    </row>
    <row r="146" spans="5:21" ht="12.95" customHeight="1" thickBot="1" x14ac:dyDescent="0.3">
      <c r="F146" s="219" t="str">
        <f t="shared" si="7"/>
        <v/>
      </c>
      <c r="G146" s="281"/>
      <c r="H146" s="282"/>
      <c r="I146" s="250"/>
      <c r="J146" s="251"/>
      <c r="K146" s="252"/>
      <c r="L146" s="253"/>
      <c r="M146" s="284"/>
      <c r="N146" s="241"/>
      <c r="O146" s="247"/>
      <c r="P146" s="274"/>
      <c r="Q146" s="274"/>
      <c r="T146" s="264"/>
    </row>
    <row r="147" spans="5:21" ht="15.75" thickBot="1" x14ac:dyDescent="0.3">
      <c r="F147" s="219" t="str">
        <f t="shared" si="7"/>
        <v/>
      </c>
      <c r="G147" s="257"/>
      <c r="H147" s="258"/>
      <c r="I147" s="258"/>
      <c r="J147" s="258"/>
      <c r="K147" s="258"/>
      <c r="L147" s="258"/>
      <c r="M147" s="259"/>
      <c r="N147" s="285" t="s">
        <v>370</v>
      </c>
      <c r="O147" s="261"/>
      <c r="P147" s="262">
        <f>SUM(P132:P145)</f>
        <v>268516963.39749998</v>
      </c>
      <c r="Q147" s="263">
        <f>SUM(Q132:Q145)</f>
        <v>0</v>
      </c>
      <c r="R147" s="264">
        <v>0</v>
      </c>
      <c r="S147" s="286"/>
      <c r="T147" s="264"/>
    </row>
    <row r="148" spans="5:21" x14ac:dyDescent="0.25">
      <c r="F148" s="219" t="str">
        <f t="shared" si="7"/>
        <v/>
      </c>
      <c r="G148" s="226"/>
      <c r="H148" s="227"/>
      <c r="I148" s="228"/>
      <c r="J148" s="229"/>
      <c r="K148" s="230"/>
      <c r="L148" s="265"/>
      <c r="M148" s="273"/>
      <c r="N148" s="267" t="s">
        <v>371</v>
      </c>
      <c r="O148" s="268"/>
      <c r="P148" s="287"/>
      <c r="Q148" s="287"/>
      <c r="T148" s="264"/>
    </row>
    <row r="149" spans="5:21" ht="12.6" customHeight="1" x14ac:dyDescent="0.25">
      <c r="E149" s="219" t="str">
        <f t="shared" ref="E149:E180" si="8">2&amp;G149&amp;I149&amp;L149&amp;M149</f>
        <v>271201</v>
      </c>
      <c r="F149" s="219" t="str">
        <f t="shared" si="7"/>
        <v>271</v>
      </c>
      <c r="G149" s="402">
        <v>7</v>
      </c>
      <c r="H149" s="403"/>
      <c r="I149" s="404">
        <v>1</v>
      </c>
      <c r="J149" s="405"/>
      <c r="K149" s="406"/>
      <c r="L149" s="239">
        <v>2</v>
      </c>
      <c r="M149" s="240" t="s">
        <v>127</v>
      </c>
      <c r="N149" s="241" t="s">
        <v>374</v>
      </c>
      <c r="O149" s="247"/>
      <c r="P149" s="243">
        <v>6923289.1299853493</v>
      </c>
      <c r="Q149" s="244"/>
      <c r="R149" s="245"/>
      <c r="T149" s="264"/>
    </row>
    <row r="150" spans="5:21" ht="12.6" customHeight="1" thickBot="1" x14ac:dyDescent="0.3">
      <c r="E150" s="219" t="str">
        <f t="shared" si="8"/>
        <v>2</v>
      </c>
      <c r="G150" s="288"/>
      <c r="H150" s="289"/>
      <c r="I150" s="290"/>
      <c r="J150" s="291"/>
      <c r="K150" s="292"/>
      <c r="L150" s="293"/>
      <c r="M150" s="294"/>
      <c r="N150" s="295"/>
      <c r="O150" s="296"/>
      <c r="P150" s="274"/>
      <c r="Q150" s="274"/>
      <c r="T150" s="264"/>
    </row>
    <row r="151" spans="5:21" ht="15.75" thickBot="1" x14ac:dyDescent="0.3">
      <c r="E151" s="219" t="str">
        <f t="shared" si="8"/>
        <v>2</v>
      </c>
      <c r="G151" s="257"/>
      <c r="H151" s="258"/>
      <c r="I151" s="258"/>
      <c r="J151" s="258"/>
      <c r="K151" s="258"/>
      <c r="L151" s="258"/>
      <c r="M151" s="259"/>
      <c r="N151" s="285" t="s">
        <v>375</v>
      </c>
      <c r="O151" s="261"/>
      <c r="P151" s="262">
        <f>P149</f>
        <v>6923289.1299853493</v>
      </c>
      <c r="Q151" s="297">
        <f>Q149</f>
        <v>0</v>
      </c>
      <c r="R151" s="264">
        <v>0</v>
      </c>
      <c r="T151" s="264"/>
    </row>
    <row r="152" spans="5:21" ht="15.75" thickBot="1" x14ac:dyDescent="0.3">
      <c r="E152" s="219" t="str">
        <f t="shared" si="8"/>
        <v>2</v>
      </c>
      <c r="G152" s="257"/>
      <c r="H152" s="258"/>
      <c r="I152" s="258"/>
      <c r="J152" s="258"/>
      <c r="K152" s="258"/>
      <c r="L152" s="258"/>
      <c r="M152" s="259"/>
      <c r="N152" s="285" t="s">
        <v>376</v>
      </c>
      <c r="O152" s="261"/>
      <c r="P152" s="262">
        <f>P38+P84+P117+P130+P147+P151</f>
        <v>4518272592.0048208</v>
      </c>
      <c r="Q152" s="263">
        <f>Q38+Q84+Q117+Q130+Q147+Q151</f>
        <v>0</v>
      </c>
      <c r="R152" s="264">
        <v>0</v>
      </c>
      <c r="S152" s="264"/>
      <c r="T152" s="264"/>
    </row>
    <row r="153" spans="5:21" ht="15.75" thickBot="1" x14ac:dyDescent="0.3">
      <c r="E153" s="219" t="str">
        <f t="shared" si="8"/>
        <v>2</v>
      </c>
      <c r="G153" s="251"/>
      <c r="H153" s="251"/>
      <c r="I153" s="251"/>
      <c r="J153" s="251"/>
      <c r="K153" s="251"/>
      <c r="L153" s="251"/>
      <c r="M153" s="298"/>
      <c r="N153" s="299"/>
      <c r="O153" s="300"/>
      <c r="P153" s="301"/>
      <c r="Q153" s="301"/>
      <c r="S153" s="246"/>
    </row>
    <row r="154" spans="5:21" x14ac:dyDescent="0.25">
      <c r="E154" s="219" t="str">
        <f>3&amp;G154&amp;I154&amp;L154&amp;M154</f>
        <v>3</v>
      </c>
      <c r="G154" s="221"/>
      <c r="H154" s="302"/>
      <c r="I154" s="303"/>
      <c r="J154" s="304"/>
      <c r="K154" s="305"/>
      <c r="L154" s="306"/>
      <c r="M154" s="266"/>
      <c r="N154" s="267" t="s">
        <v>377</v>
      </c>
      <c r="O154" s="268"/>
      <c r="P154" s="274"/>
      <c r="Q154" s="274"/>
      <c r="S154" s="246"/>
    </row>
    <row r="155" spans="5:21" x14ac:dyDescent="0.25">
      <c r="E155" s="219" t="str">
        <f t="shared" ref="E155:E157" si="9">3&amp;G155&amp;I155&amp;L155&amp;M155</f>
        <v>311501</v>
      </c>
      <c r="F155" s="219">
        <v>311</v>
      </c>
      <c r="G155" s="402">
        <v>1</v>
      </c>
      <c r="H155" s="403"/>
      <c r="I155" s="404">
        <v>1</v>
      </c>
      <c r="J155" s="405"/>
      <c r="K155" s="406"/>
      <c r="L155" s="239">
        <v>5</v>
      </c>
      <c r="M155" s="240" t="s">
        <v>127</v>
      </c>
      <c r="N155" s="241" t="s">
        <v>379</v>
      </c>
      <c r="O155" s="247"/>
      <c r="P155" s="243">
        <v>8465619.9999999981</v>
      </c>
      <c r="Q155" s="244"/>
      <c r="S155" s="219">
        <v>311501</v>
      </c>
    </row>
    <row r="156" spans="5:21" x14ac:dyDescent="0.25">
      <c r="E156" s="219" t="str">
        <f t="shared" si="9"/>
        <v>312601</v>
      </c>
      <c r="F156" s="219">
        <v>311</v>
      </c>
      <c r="G156" s="402">
        <v>1</v>
      </c>
      <c r="H156" s="403"/>
      <c r="I156" s="404">
        <v>2</v>
      </c>
      <c r="J156" s="405"/>
      <c r="K156" s="406"/>
      <c r="L156" s="239">
        <v>6</v>
      </c>
      <c r="M156" s="240" t="s">
        <v>127</v>
      </c>
      <c r="N156" s="241" t="s">
        <v>381</v>
      </c>
      <c r="O156" s="247"/>
      <c r="P156" s="243">
        <v>24702000</v>
      </c>
      <c r="Q156" s="244"/>
      <c r="S156" s="219">
        <v>312601</v>
      </c>
    </row>
    <row r="157" spans="5:21" ht="30" x14ac:dyDescent="0.25">
      <c r="E157" s="219" t="str">
        <f t="shared" si="9"/>
        <v>312601</v>
      </c>
      <c r="F157" s="219">
        <v>311</v>
      </c>
      <c r="G157" s="402">
        <v>1</v>
      </c>
      <c r="H157" s="403"/>
      <c r="I157" s="404">
        <v>2</v>
      </c>
      <c r="J157" s="405"/>
      <c r="K157" s="406"/>
      <c r="L157" s="239">
        <v>6</v>
      </c>
      <c r="M157" s="240" t="s">
        <v>127</v>
      </c>
      <c r="N157" s="241" t="s">
        <v>382</v>
      </c>
      <c r="O157" s="247"/>
      <c r="P157" s="243">
        <v>2000000</v>
      </c>
      <c r="Q157" s="244"/>
      <c r="S157" s="219">
        <v>312601</v>
      </c>
      <c r="U157" s="376">
        <f>SUM(P156:P157)</f>
        <v>26702000</v>
      </c>
    </row>
    <row r="158" spans="5:21" ht="12.95" customHeight="1" thickBot="1" x14ac:dyDescent="0.3">
      <c r="G158" s="307"/>
      <c r="H158" s="308"/>
      <c r="I158" s="309"/>
      <c r="J158" s="310"/>
      <c r="K158" s="311"/>
      <c r="L158" s="312"/>
      <c r="M158" s="278"/>
      <c r="N158" s="254"/>
      <c r="O158" s="255"/>
      <c r="P158" s="256"/>
      <c r="Q158" s="256"/>
      <c r="S158" s="246"/>
    </row>
    <row r="159" spans="5:21" ht="15.75" thickBot="1" x14ac:dyDescent="0.3">
      <c r="G159" s="313"/>
      <c r="H159" s="314"/>
      <c r="I159" s="314"/>
      <c r="J159" s="314"/>
      <c r="K159" s="314"/>
      <c r="L159" s="314"/>
      <c r="M159" s="315"/>
      <c r="N159" s="260" t="s">
        <v>383</v>
      </c>
      <c r="O159" s="261"/>
      <c r="P159" s="262">
        <f>SUM(P155:P157)</f>
        <v>35167620</v>
      </c>
      <c r="Q159" s="263">
        <f>SUM(Q155:Q157)</f>
        <v>0</v>
      </c>
      <c r="S159" s="246"/>
    </row>
    <row r="160" spans="5:21" x14ac:dyDescent="0.25">
      <c r="G160" s="221"/>
      <c r="H160" s="302"/>
      <c r="I160" s="236"/>
      <c r="J160" s="237"/>
      <c r="K160" s="238"/>
      <c r="L160" s="316"/>
      <c r="M160" s="266"/>
      <c r="N160" s="267" t="s">
        <v>384</v>
      </c>
      <c r="O160" s="268"/>
      <c r="P160" s="274"/>
      <c r="Q160" s="274"/>
      <c r="R160" s="264"/>
      <c r="S160" s="246"/>
    </row>
    <row r="161" spans="5:19" ht="11.45" customHeight="1" x14ac:dyDescent="0.25">
      <c r="E161" s="219" t="str">
        <f>4&amp;G161&amp;I161&amp;L161&amp;M161</f>
        <v>411101</v>
      </c>
      <c r="F161" s="219">
        <v>411</v>
      </c>
      <c r="G161" s="402">
        <v>1</v>
      </c>
      <c r="H161" s="403"/>
      <c r="I161" s="404">
        <v>1</v>
      </c>
      <c r="J161" s="405"/>
      <c r="K161" s="406"/>
      <c r="L161" s="239">
        <v>1</v>
      </c>
      <c r="M161" s="240" t="s">
        <v>127</v>
      </c>
      <c r="N161" s="241" t="s">
        <v>386</v>
      </c>
      <c r="O161" s="247"/>
      <c r="P161" s="243">
        <v>1416219375.2908101</v>
      </c>
      <c r="Q161" s="244"/>
      <c r="R161" s="264"/>
      <c r="S161" s="246"/>
    </row>
    <row r="162" spans="5:19" ht="12.6" customHeight="1" x14ac:dyDescent="0.25">
      <c r="E162" s="219" t="str">
        <f t="shared" ref="E162:E166" si="10">4&amp;G162&amp;I162&amp;L162&amp;M162</f>
        <v>411201</v>
      </c>
      <c r="F162" s="219">
        <v>411</v>
      </c>
      <c r="G162" s="402">
        <v>1</v>
      </c>
      <c r="H162" s="403"/>
      <c r="I162" s="404">
        <v>1</v>
      </c>
      <c r="J162" s="405"/>
      <c r="K162" s="406"/>
      <c r="L162" s="239">
        <v>2</v>
      </c>
      <c r="M162" s="240" t="s">
        <v>127</v>
      </c>
      <c r="N162" s="241" t="s">
        <v>389</v>
      </c>
      <c r="O162" s="247"/>
      <c r="P162" s="243">
        <v>1870000000</v>
      </c>
      <c r="Q162" s="244"/>
      <c r="R162" s="246"/>
      <c r="S162" s="246">
        <f>+P162+P163</f>
        <v>2370000000</v>
      </c>
    </row>
    <row r="163" spans="5:19" ht="12.6" customHeight="1" x14ac:dyDescent="0.25">
      <c r="E163" s="219" t="str">
        <f t="shared" si="10"/>
        <v>411201</v>
      </c>
      <c r="F163" s="219">
        <v>411</v>
      </c>
      <c r="G163" s="402">
        <v>1</v>
      </c>
      <c r="H163" s="403"/>
      <c r="I163" s="404">
        <v>1</v>
      </c>
      <c r="J163" s="405"/>
      <c r="K163" s="406"/>
      <c r="L163" s="239">
        <v>2</v>
      </c>
      <c r="M163" s="240" t="s">
        <v>127</v>
      </c>
      <c r="N163" s="241" t="s">
        <v>465</v>
      </c>
      <c r="O163" s="247"/>
      <c r="P163" s="243">
        <v>500000000</v>
      </c>
      <c r="Q163" s="244"/>
      <c r="R163" s="246"/>
      <c r="S163" s="246"/>
    </row>
    <row r="164" spans="5:19" x14ac:dyDescent="0.25">
      <c r="E164" s="219" t="str">
        <f t="shared" si="10"/>
        <v>411501</v>
      </c>
      <c r="F164" s="219">
        <v>411</v>
      </c>
      <c r="G164" s="402">
        <v>1</v>
      </c>
      <c r="H164" s="403"/>
      <c r="I164" s="404">
        <v>1</v>
      </c>
      <c r="J164" s="405"/>
      <c r="K164" s="406"/>
      <c r="L164" s="239">
        <v>5</v>
      </c>
      <c r="M164" s="240" t="s">
        <v>127</v>
      </c>
      <c r="N164" s="241" t="s">
        <v>391</v>
      </c>
      <c r="O164" s="247"/>
      <c r="P164" s="243">
        <v>12698429.999999996</v>
      </c>
      <c r="Q164" s="244"/>
      <c r="R164" s="264"/>
      <c r="S164" s="246"/>
    </row>
    <row r="165" spans="5:19" x14ac:dyDescent="0.25">
      <c r="E165" s="219" t="str">
        <f t="shared" si="10"/>
        <v>412601</v>
      </c>
      <c r="F165" s="219">
        <v>412</v>
      </c>
      <c r="G165" s="402">
        <v>1</v>
      </c>
      <c r="H165" s="403"/>
      <c r="I165" s="404">
        <v>2</v>
      </c>
      <c r="J165" s="405"/>
      <c r="K165" s="406"/>
      <c r="L165" s="239">
        <v>6</v>
      </c>
      <c r="M165" s="240" t="s">
        <v>127</v>
      </c>
      <c r="N165" s="241" t="s">
        <v>393</v>
      </c>
      <c r="O165" s="247"/>
      <c r="P165" s="243">
        <v>123510000</v>
      </c>
      <c r="Q165" s="244"/>
      <c r="R165" s="264"/>
      <c r="S165" s="246">
        <f>+P165+P166</f>
        <v>131010000</v>
      </c>
    </row>
    <row r="166" spans="5:19" x14ac:dyDescent="0.25">
      <c r="E166" s="219" t="str">
        <f t="shared" si="10"/>
        <v>412601</v>
      </c>
      <c r="F166" s="219">
        <v>412</v>
      </c>
      <c r="G166" s="402">
        <v>1</v>
      </c>
      <c r="H166" s="403"/>
      <c r="I166" s="404">
        <v>2</v>
      </c>
      <c r="J166" s="405"/>
      <c r="K166" s="406"/>
      <c r="L166" s="239">
        <v>6</v>
      </c>
      <c r="M166" s="317" t="s">
        <v>127</v>
      </c>
      <c r="N166" s="241" t="s">
        <v>466</v>
      </c>
      <c r="O166" s="247"/>
      <c r="P166" s="243">
        <v>7500000</v>
      </c>
      <c r="Q166" s="244"/>
      <c r="R166" s="264"/>
      <c r="S166" s="246"/>
    </row>
    <row r="167" spans="5:19" ht="12.95" customHeight="1" thickBot="1" x14ac:dyDescent="0.3">
      <c r="E167" s="219" t="str">
        <f t="shared" si="8"/>
        <v>2</v>
      </c>
      <c r="G167" s="307"/>
      <c r="H167" s="308"/>
      <c r="I167" s="309"/>
      <c r="J167" s="310"/>
      <c r="K167" s="311"/>
      <c r="L167" s="312"/>
      <c r="M167" s="278"/>
      <c r="N167" s="254"/>
      <c r="O167" s="255"/>
      <c r="P167" s="256"/>
      <c r="Q167" s="256"/>
      <c r="R167" s="264"/>
      <c r="S167" s="246"/>
    </row>
    <row r="168" spans="5:19" ht="15.75" thickBot="1" x14ac:dyDescent="0.3">
      <c r="E168" s="219" t="str">
        <f t="shared" si="8"/>
        <v>2</v>
      </c>
      <c r="G168" s="257"/>
      <c r="H168" s="258"/>
      <c r="I168" s="258"/>
      <c r="J168" s="258"/>
      <c r="K168" s="258"/>
      <c r="L168" s="258"/>
      <c r="M168" s="259"/>
      <c r="N168" s="260" t="s">
        <v>395</v>
      </c>
      <c r="O168" s="261"/>
      <c r="P168" s="262">
        <f>SUM(P161:P166)</f>
        <v>3929927805.2908101</v>
      </c>
      <c r="Q168" s="263">
        <f>SUM(Q161:Q166)</f>
        <v>0</v>
      </c>
      <c r="R168" s="264"/>
      <c r="S168" s="246"/>
    </row>
    <row r="169" spans="5:19" x14ac:dyDescent="0.25">
      <c r="E169" s="219" t="str">
        <f t="shared" si="8"/>
        <v>2</v>
      </c>
      <c r="S169" s="246"/>
    </row>
    <row r="170" spans="5:19" ht="15.75" thickBot="1" x14ac:dyDescent="0.3">
      <c r="E170" s="219" t="str">
        <f t="shared" si="8"/>
        <v>2</v>
      </c>
      <c r="M170" s="320"/>
      <c r="N170" s="321"/>
      <c r="O170" s="246"/>
      <c r="P170" s="322"/>
      <c r="Q170" s="322"/>
      <c r="S170" s="246"/>
    </row>
    <row r="171" spans="5:19" x14ac:dyDescent="0.25">
      <c r="E171" s="219" t="str">
        <f t="shared" si="8"/>
        <v>2</v>
      </c>
      <c r="G171" s="323"/>
      <c r="H171" s="229"/>
      <c r="I171" s="229"/>
      <c r="J171" s="229"/>
      <c r="K171" s="229"/>
      <c r="L171" s="229"/>
      <c r="M171" s="324"/>
      <c r="N171" s="325" t="s">
        <v>104</v>
      </c>
      <c r="O171" s="234"/>
      <c r="P171" s="326">
        <v>8413032777.2956352</v>
      </c>
      <c r="Q171" s="327">
        <v>8413032777.2956352</v>
      </c>
      <c r="S171" s="246"/>
    </row>
    <row r="172" spans="5:19" ht="15.75" thickBot="1" x14ac:dyDescent="0.3">
      <c r="E172" s="219" t="str">
        <f t="shared" si="8"/>
        <v>2</v>
      </c>
      <c r="G172" s="328"/>
      <c r="H172" s="251"/>
      <c r="I172" s="251"/>
      <c r="J172" s="251"/>
      <c r="K172" s="251"/>
      <c r="L172" s="251"/>
      <c r="M172" s="329"/>
      <c r="N172" s="330" t="s">
        <v>383</v>
      </c>
      <c r="O172" s="331"/>
      <c r="P172" s="332">
        <f>$P$159</f>
        <v>35167620</v>
      </c>
      <c r="Q172" s="333">
        <f>$P$159</f>
        <v>35167620</v>
      </c>
      <c r="S172" s="246"/>
    </row>
    <row r="173" spans="5:19" ht="15.75" thickBot="1" x14ac:dyDescent="0.3">
      <c r="E173" s="219" t="str">
        <f t="shared" si="8"/>
        <v>2</v>
      </c>
      <c r="G173" s="328"/>
      <c r="H173" s="251"/>
      <c r="I173" s="251"/>
      <c r="J173" s="251"/>
      <c r="K173" s="251"/>
      <c r="L173" s="251"/>
      <c r="M173" s="329"/>
      <c r="N173" s="330" t="s">
        <v>396</v>
      </c>
      <c r="O173" s="301"/>
      <c r="P173" s="262">
        <f>SUM(P171:P172)</f>
        <v>8448200397.2956352</v>
      </c>
      <c r="Q173" s="333">
        <f>SUM(Q171:Q172)</f>
        <v>8448200397.2956352</v>
      </c>
      <c r="S173" s="246"/>
    </row>
    <row r="174" spans="5:19" x14ac:dyDescent="0.25">
      <c r="E174" s="219" t="str">
        <f t="shared" si="8"/>
        <v>2</v>
      </c>
      <c r="M174" s="334"/>
      <c r="N174" s="335"/>
      <c r="O174" s="322"/>
      <c r="P174" s="322"/>
      <c r="Q174" s="322"/>
      <c r="S174" s="246"/>
    </row>
    <row r="175" spans="5:19" ht="15.75" thickBot="1" x14ac:dyDescent="0.3">
      <c r="E175" s="219" t="str">
        <f t="shared" si="8"/>
        <v>2</v>
      </c>
      <c r="M175" s="334"/>
      <c r="N175" s="336"/>
      <c r="O175" s="246"/>
      <c r="P175" s="246"/>
      <c r="Q175" s="246"/>
      <c r="S175" s="246"/>
    </row>
    <row r="176" spans="5:19" x14ac:dyDescent="0.25">
      <c r="E176" s="219" t="str">
        <f t="shared" si="8"/>
        <v>2</v>
      </c>
      <c r="G176" s="323"/>
      <c r="H176" s="229"/>
      <c r="I176" s="229"/>
      <c r="J176" s="229"/>
      <c r="K176" s="229"/>
      <c r="L176" s="229"/>
      <c r="M176" s="324"/>
      <c r="N176" s="325" t="s">
        <v>397</v>
      </c>
      <c r="O176" s="234"/>
      <c r="P176" s="326">
        <f>$P$152</f>
        <v>4518272592.0048208</v>
      </c>
      <c r="Q176" s="327">
        <f>$Q$152</f>
        <v>0</v>
      </c>
      <c r="S176" s="246"/>
    </row>
    <row r="177" spans="5:19" ht="15.75" thickBot="1" x14ac:dyDescent="0.3">
      <c r="E177" s="219" t="str">
        <f t="shared" si="8"/>
        <v>2</v>
      </c>
      <c r="G177" s="328"/>
      <c r="H177" s="251"/>
      <c r="I177" s="251"/>
      <c r="J177" s="251"/>
      <c r="K177" s="251"/>
      <c r="L177" s="251"/>
      <c r="M177" s="329"/>
      <c r="N177" s="330" t="s">
        <v>395</v>
      </c>
      <c r="O177" s="331"/>
      <c r="P177" s="332">
        <f>P168</f>
        <v>3929927805.2908101</v>
      </c>
      <c r="Q177" s="333">
        <f>Q168</f>
        <v>0</v>
      </c>
      <c r="S177" s="246"/>
    </row>
    <row r="178" spans="5:19" ht="15.75" thickBot="1" x14ac:dyDescent="0.3">
      <c r="E178" s="219" t="str">
        <f t="shared" si="8"/>
        <v>2</v>
      </c>
      <c r="G178" s="328"/>
      <c r="H178" s="251"/>
      <c r="I178" s="251"/>
      <c r="J178" s="251"/>
      <c r="K178" s="251"/>
      <c r="L178" s="251"/>
      <c r="M178" s="329"/>
      <c r="N178" s="330" t="s">
        <v>396</v>
      </c>
      <c r="O178" s="301"/>
      <c r="P178" s="262">
        <f>SUM(P176:P177)</f>
        <v>8448200397.2956314</v>
      </c>
      <c r="Q178" s="333">
        <f>SUM(Q176:Q177)</f>
        <v>0</v>
      </c>
      <c r="R178" s="246"/>
      <c r="S178" s="246"/>
    </row>
    <row r="179" spans="5:19" ht="15.75" thickBot="1" x14ac:dyDescent="0.3">
      <c r="E179" s="219" t="str">
        <f t="shared" si="8"/>
        <v>2</v>
      </c>
      <c r="P179" s="270"/>
      <c r="Q179" s="270"/>
      <c r="S179" s="246"/>
    </row>
    <row r="180" spans="5:19" ht="15.75" thickBot="1" x14ac:dyDescent="0.3">
      <c r="E180" s="219" t="str">
        <f t="shared" si="8"/>
        <v>2</v>
      </c>
      <c r="G180" s="257"/>
      <c r="H180" s="258"/>
      <c r="I180" s="258"/>
      <c r="J180" s="258"/>
      <c r="K180" s="258"/>
      <c r="L180" s="258"/>
      <c r="M180" s="315"/>
      <c r="N180" s="337" t="s">
        <v>398</v>
      </c>
      <c r="O180" s="338"/>
      <c r="P180" s="262">
        <f>P173-P178</f>
        <v>0</v>
      </c>
      <c r="Q180" s="263">
        <f>Q173-Q178</f>
        <v>8448200397.2956352</v>
      </c>
    </row>
    <row r="181" spans="5:19" x14ac:dyDescent="0.25">
      <c r="N181" s="339"/>
      <c r="O181" s="340"/>
      <c r="P181" s="246"/>
    </row>
    <row r="182" spans="5:19" x14ac:dyDescent="0.25">
      <c r="M182" s="219"/>
    </row>
    <row r="183" spans="5:19" x14ac:dyDescent="0.25">
      <c r="M183" s="219"/>
    </row>
    <row r="184" spans="5:19" x14ac:dyDescent="0.25">
      <c r="M184" s="219"/>
    </row>
    <row r="185" spans="5:19" x14ac:dyDescent="0.25">
      <c r="M185" s="219"/>
    </row>
    <row r="186" spans="5:19" x14ac:dyDescent="0.25">
      <c r="M186" s="219"/>
    </row>
  </sheetData>
  <mergeCells count="268">
    <mergeCell ref="Q11:Q12"/>
    <mergeCell ref="G14:H14"/>
    <mergeCell ref="I14:K14"/>
    <mergeCell ref="I15:K15"/>
    <mergeCell ref="G16:H16"/>
    <mergeCell ref="I16:K16"/>
    <mergeCell ref="G3:P3"/>
    <mergeCell ref="G4:P4"/>
    <mergeCell ref="G5:P5"/>
    <mergeCell ref="G11:M12"/>
    <mergeCell ref="N11:N12"/>
    <mergeCell ref="O11:O12"/>
    <mergeCell ref="P11:P12"/>
    <mergeCell ref="G20:H20"/>
    <mergeCell ref="I20:K20"/>
    <mergeCell ref="G21:H21"/>
    <mergeCell ref="I21:K21"/>
    <mergeCell ref="G22:H22"/>
    <mergeCell ref="I22:K22"/>
    <mergeCell ref="G17:H17"/>
    <mergeCell ref="I17:K17"/>
    <mergeCell ref="G18:H18"/>
    <mergeCell ref="I18:K18"/>
    <mergeCell ref="G19:H19"/>
    <mergeCell ref="I19:K19"/>
    <mergeCell ref="G26:H26"/>
    <mergeCell ref="I26:K26"/>
    <mergeCell ref="G27:H27"/>
    <mergeCell ref="I27:K27"/>
    <mergeCell ref="G28:H28"/>
    <mergeCell ref="I28:K28"/>
    <mergeCell ref="G23:H23"/>
    <mergeCell ref="I23:K23"/>
    <mergeCell ref="G24:H24"/>
    <mergeCell ref="I24:K24"/>
    <mergeCell ref="G25:H25"/>
    <mergeCell ref="I25:K25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G41:H41"/>
    <mergeCell ref="I41:K41"/>
    <mergeCell ref="G42:H42"/>
    <mergeCell ref="I42:K42"/>
    <mergeCell ref="G43:H43"/>
    <mergeCell ref="I43:K43"/>
    <mergeCell ref="G35:H35"/>
    <mergeCell ref="I35:K35"/>
    <mergeCell ref="G36:H36"/>
    <mergeCell ref="I36:K36"/>
    <mergeCell ref="G40:H40"/>
    <mergeCell ref="I40:K40"/>
    <mergeCell ref="G47:H47"/>
    <mergeCell ref="I47:K47"/>
    <mergeCell ref="G48:H48"/>
    <mergeCell ref="I48:K48"/>
    <mergeCell ref="G49:H49"/>
    <mergeCell ref="I49:K49"/>
    <mergeCell ref="G44:H44"/>
    <mergeCell ref="I44:K44"/>
    <mergeCell ref="G45:H45"/>
    <mergeCell ref="I45:K45"/>
    <mergeCell ref="G46:H46"/>
    <mergeCell ref="I46:K46"/>
    <mergeCell ref="G53:H53"/>
    <mergeCell ref="I53:K53"/>
    <mergeCell ref="G54:H54"/>
    <mergeCell ref="I54:K54"/>
    <mergeCell ref="G55:H55"/>
    <mergeCell ref="I55:K55"/>
    <mergeCell ref="G50:H50"/>
    <mergeCell ref="I50:K50"/>
    <mergeCell ref="G51:H51"/>
    <mergeCell ref="I51:K51"/>
    <mergeCell ref="G52:H52"/>
    <mergeCell ref="I52:K52"/>
    <mergeCell ref="G59:H59"/>
    <mergeCell ref="I59:K59"/>
    <mergeCell ref="G60:H60"/>
    <mergeCell ref="I60:K60"/>
    <mergeCell ref="G61:H61"/>
    <mergeCell ref="I61:K61"/>
    <mergeCell ref="G56:H56"/>
    <mergeCell ref="I56:K56"/>
    <mergeCell ref="G57:H57"/>
    <mergeCell ref="I57:K57"/>
    <mergeCell ref="G58:H58"/>
    <mergeCell ref="I58:K58"/>
    <mergeCell ref="G65:H65"/>
    <mergeCell ref="I65:K65"/>
    <mergeCell ref="G66:H66"/>
    <mergeCell ref="I66:K66"/>
    <mergeCell ref="G67:H67"/>
    <mergeCell ref="I67:K67"/>
    <mergeCell ref="G62:H62"/>
    <mergeCell ref="I62:K62"/>
    <mergeCell ref="G63:H63"/>
    <mergeCell ref="I63:K63"/>
    <mergeCell ref="G64:H64"/>
    <mergeCell ref="I64:K64"/>
    <mergeCell ref="G71:H71"/>
    <mergeCell ref="I71:K71"/>
    <mergeCell ref="G72:H72"/>
    <mergeCell ref="I72:K72"/>
    <mergeCell ref="G73:H73"/>
    <mergeCell ref="I73:K73"/>
    <mergeCell ref="G68:H68"/>
    <mergeCell ref="I68:K68"/>
    <mergeCell ref="G69:H69"/>
    <mergeCell ref="I69:K69"/>
    <mergeCell ref="G70:H70"/>
    <mergeCell ref="I70:K70"/>
    <mergeCell ref="G77:H77"/>
    <mergeCell ref="I77:K77"/>
    <mergeCell ref="G78:H78"/>
    <mergeCell ref="I78:K78"/>
    <mergeCell ref="G79:H79"/>
    <mergeCell ref="I79:K79"/>
    <mergeCell ref="G74:H74"/>
    <mergeCell ref="I74:K74"/>
    <mergeCell ref="G75:H75"/>
    <mergeCell ref="I75:K75"/>
    <mergeCell ref="G76:H76"/>
    <mergeCell ref="I76:K76"/>
    <mergeCell ref="G86:H86"/>
    <mergeCell ref="I86:K86"/>
    <mergeCell ref="G87:H87"/>
    <mergeCell ref="I87:K87"/>
    <mergeCell ref="G88:H88"/>
    <mergeCell ref="I88:K88"/>
    <mergeCell ref="G80:H80"/>
    <mergeCell ref="I80:K80"/>
    <mergeCell ref="G81:H81"/>
    <mergeCell ref="I81:K81"/>
    <mergeCell ref="G82:H82"/>
    <mergeCell ref="I82:K82"/>
    <mergeCell ref="G92:H92"/>
    <mergeCell ref="I92:K92"/>
    <mergeCell ref="G93:H93"/>
    <mergeCell ref="I93:K93"/>
    <mergeCell ref="G94:H94"/>
    <mergeCell ref="I94:K94"/>
    <mergeCell ref="G89:H89"/>
    <mergeCell ref="I89:K89"/>
    <mergeCell ref="G90:H90"/>
    <mergeCell ref="I90:K90"/>
    <mergeCell ref="G91:H91"/>
    <mergeCell ref="I91:K91"/>
    <mergeCell ref="G98:H98"/>
    <mergeCell ref="I98:K98"/>
    <mergeCell ref="G99:H99"/>
    <mergeCell ref="I99:K99"/>
    <mergeCell ref="G100:H100"/>
    <mergeCell ref="I100:K100"/>
    <mergeCell ref="G95:H95"/>
    <mergeCell ref="I95:K95"/>
    <mergeCell ref="G96:H96"/>
    <mergeCell ref="I96:K96"/>
    <mergeCell ref="G97:H97"/>
    <mergeCell ref="I97:K97"/>
    <mergeCell ref="G104:H104"/>
    <mergeCell ref="I104:K104"/>
    <mergeCell ref="G105:H105"/>
    <mergeCell ref="I105:K105"/>
    <mergeCell ref="G106:H106"/>
    <mergeCell ref="I106:K106"/>
    <mergeCell ref="G101:H101"/>
    <mergeCell ref="I101:K101"/>
    <mergeCell ref="G102:H102"/>
    <mergeCell ref="I102:K102"/>
    <mergeCell ref="G103:H103"/>
    <mergeCell ref="I103:K103"/>
    <mergeCell ref="G110:H110"/>
    <mergeCell ref="I110:K110"/>
    <mergeCell ref="G111:H111"/>
    <mergeCell ref="I111:K111"/>
    <mergeCell ref="G112:H112"/>
    <mergeCell ref="I112:K112"/>
    <mergeCell ref="G107:H107"/>
    <mergeCell ref="I107:K107"/>
    <mergeCell ref="G108:H108"/>
    <mergeCell ref="I108:K108"/>
    <mergeCell ref="G109:H109"/>
    <mergeCell ref="I109:K109"/>
    <mergeCell ref="I118:K118"/>
    <mergeCell ref="G119:H119"/>
    <mergeCell ref="I119:K119"/>
    <mergeCell ref="G120:H120"/>
    <mergeCell ref="I120:K120"/>
    <mergeCell ref="G121:H121"/>
    <mergeCell ref="I121:K121"/>
    <mergeCell ref="G113:H113"/>
    <mergeCell ref="I113:K113"/>
    <mergeCell ref="G114:H114"/>
    <mergeCell ref="I114:K114"/>
    <mergeCell ref="G115:H115"/>
    <mergeCell ref="I115:K115"/>
    <mergeCell ref="G125:H125"/>
    <mergeCell ref="I125:K125"/>
    <mergeCell ref="G126:H126"/>
    <mergeCell ref="I126:K126"/>
    <mergeCell ref="G127:H127"/>
    <mergeCell ref="I127:K127"/>
    <mergeCell ref="G122:H122"/>
    <mergeCell ref="I122:K122"/>
    <mergeCell ref="G123:H123"/>
    <mergeCell ref="I123:K123"/>
    <mergeCell ref="G124:H124"/>
    <mergeCell ref="I124:K124"/>
    <mergeCell ref="G134:H134"/>
    <mergeCell ref="I134:K134"/>
    <mergeCell ref="G135:H135"/>
    <mergeCell ref="I135:K135"/>
    <mergeCell ref="G136:H136"/>
    <mergeCell ref="I136:K136"/>
    <mergeCell ref="G128:H128"/>
    <mergeCell ref="I128:K128"/>
    <mergeCell ref="G132:H132"/>
    <mergeCell ref="I132:K132"/>
    <mergeCell ref="G133:H133"/>
    <mergeCell ref="I133:K133"/>
    <mergeCell ref="G140:H140"/>
    <mergeCell ref="I140:K140"/>
    <mergeCell ref="G141:H141"/>
    <mergeCell ref="I141:K141"/>
    <mergeCell ref="G142:H142"/>
    <mergeCell ref="I142:K142"/>
    <mergeCell ref="G137:H137"/>
    <mergeCell ref="I137:K137"/>
    <mergeCell ref="G138:H138"/>
    <mergeCell ref="I138:K138"/>
    <mergeCell ref="G139:H139"/>
    <mergeCell ref="I139:K139"/>
    <mergeCell ref="G149:H149"/>
    <mergeCell ref="I149:K149"/>
    <mergeCell ref="G155:H155"/>
    <mergeCell ref="I155:K155"/>
    <mergeCell ref="G156:H156"/>
    <mergeCell ref="I156:K156"/>
    <mergeCell ref="G143:H143"/>
    <mergeCell ref="I143:K143"/>
    <mergeCell ref="G144:H144"/>
    <mergeCell ref="I144:K144"/>
    <mergeCell ref="G145:H145"/>
    <mergeCell ref="I145:K145"/>
    <mergeCell ref="G164:H164"/>
    <mergeCell ref="I164:K164"/>
    <mergeCell ref="G165:H165"/>
    <mergeCell ref="I165:K165"/>
    <mergeCell ref="G166:H166"/>
    <mergeCell ref="I166:K166"/>
    <mergeCell ref="G157:H157"/>
    <mergeCell ref="I157:K157"/>
    <mergeCell ref="G161:H161"/>
    <mergeCell ref="I161:K161"/>
    <mergeCell ref="G162:H162"/>
    <mergeCell ref="I162:K162"/>
    <mergeCell ref="G163:H163"/>
    <mergeCell ref="I163:K163"/>
  </mergeCells>
  <conditionalFormatting sqref="E1:E1048576">
    <cfRule type="duplicateValues" dxfId="3" priority="2"/>
  </conditionalFormatting>
  <conditionalFormatting sqref="S155:S157">
    <cfRule type="duplicateValues" dxfId="2" priority="1"/>
  </conditionalFormatting>
  <pageMargins left="0.7" right="0.7" top="0.75" bottom="0.75" header="0.3" footer="0.3"/>
  <pageSetup scale="65" orientation="portrait" r:id="rId1"/>
  <headerFooter>
    <oddHeader>&amp;C&amp;G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5D831-4582-4549-A322-BADD26CE616C}">
  <sheetPr codeName="Sheet5"/>
  <dimension ref="A1:R133"/>
  <sheetViews>
    <sheetView showGridLines="0" tabSelected="1" view="pageBreakPreview" zoomScale="60" zoomScaleNormal="85" workbookViewId="0">
      <pane xSplit="3" ySplit="5" topLeftCell="D50" activePane="bottomRight" state="frozen"/>
      <selection activeCell="L88" sqref="L88"/>
      <selection pane="topRight" activeCell="L88" sqref="L88"/>
      <selection pane="bottomLeft" activeCell="L88" sqref="L88"/>
      <selection pane="bottomRight" activeCell="L87" sqref="L87:M87"/>
    </sheetView>
  </sheetViews>
  <sheetFormatPr defaultColWidth="11.42578125" defaultRowHeight="15" x14ac:dyDescent="0.25"/>
  <cols>
    <col min="1" max="1" width="7.140625" hidden="1" customWidth="1"/>
    <col min="2" max="2" width="5.7109375" hidden="1" customWidth="1"/>
    <col min="3" max="3" width="89.7109375" style="4" bestFit="1" customWidth="1"/>
    <col min="4" max="4" width="17.85546875" bestFit="1" customWidth="1"/>
    <col min="5" max="5" width="19.85546875" bestFit="1" customWidth="1"/>
    <col min="6" max="6" width="19.5703125" bestFit="1" customWidth="1"/>
    <col min="7" max="7" width="19.140625" bestFit="1" customWidth="1"/>
    <col min="8" max="8" width="19.42578125" bestFit="1" customWidth="1"/>
    <col min="9" max="9" width="19.140625" style="8" bestFit="1" customWidth="1"/>
    <col min="10" max="10" width="20.140625" bestFit="1" customWidth="1"/>
    <col min="11" max="11" width="19.85546875" bestFit="1" customWidth="1"/>
    <col min="12" max="12" width="20.140625" bestFit="1" customWidth="1"/>
    <col min="13" max="13" width="19.42578125" bestFit="1" customWidth="1"/>
    <col min="14" max="14" width="12.85546875" bestFit="1" customWidth="1"/>
    <col min="15" max="15" width="13" bestFit="1" customWidth="1"/>
    <col min="16" max="16" width="37.140625" customWidth="1"/>
    <col min="18" max="18" width="20.140625" style="20" bestFit="1" customWidth="1"/>
  </cols>
  <sheetData>
    <row r="1" spans="1:18" ht="28.5" x14ac:dyDescent="0.25">
      <c r="C1" s="425" t="s">
        <v>74</v>
      </c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</row>
    <row r="2" spans="1:18" ht="15.75" x14ac:dyDescent="0.25">
      <c r="C2" s="427" t="s">
        <v>467</v>
      </c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</row>
    <row r="3" spans="1:18" ht="15.75" x14ac:dyDescent="0.25">
      <c r="C3" s="429" t="s">
        <v>84</v>
      </c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</row>
    <row r="4" spans="1:18" ht="15.75" x14ac:dyDescent="0.25">
      <c r="C4" s="430" t="s">
        <v>0</v>
      </c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</row>
    <row r="5" spans="1:18" x14ac:dyDescent="0.25">
      <c r="C5" s="5" t="s">
        <v>1</v>
      </c>
      <c r="D5" s="2" t="s">
        <v>62</v>
      </c>
      <c r="E5" s="2" t="s">
        <v>63</v>
      </c>
      <c r="F5" s="2" t="s">
        <v>64</v>
      </c>
      <c r="G5" s="2" t="s">
        <v>65</v>
      </c>
      <c r="H5" s="3" t="s">
        <v>66</v>
      </c>
      <c r="I5" s="17" t="s">
        <v>67</v>
      </c>
      <c r="J5" s="3" t="s">
        <v>68</v>
      </c>
      <c r="K5" s="2" t="s">
        <v>69</v>
      </c>
      <c r="L5" s="2" t="s">
        <v>70</v>
      </c>
      <c r="M5" s="2" t="s">
        <v>71</v>
      </c>
      <c r="N5" s="2" t="s">
        <v>72</v>
      </c>
      <c r="O5" s="2" t="s">
        <v>106</v>
      </c>
      <c r="P5" s="2" t="s">
        <v>73</v>
      </c>
    </row>
    <row r="6" spans="1:18" x14ac:dyDescent="0.25">
      <c r="C6" s="22" t="s">
        <v>100</v>
      </c>
      <c r="D6" s="10">
        <v>682243841.6400001</v>
      </c>
      <c r="E6" s="10">
        <v>685544131.00000012</v>
      </c>
      <c r="F6" s="10">
        <v>687817610.5</v>
      </c>
      <c r="G6" s="10">
        <v>713733170</v>
      </c>
      <c r="H6" s="10">
        <v>707212699.86000001</v>
      </c>
      <c r="I6" s="10">
        <v>710202667.41000009</v>
      </c>
      <c r="J6" s="10">
        <v>720919694.22000003</v>
      </c>
      <c r="K6" s="10">
        <v>730002422.50000012</v>
      </c>
      <c r="L6" s="10">
        <v>722331368.45000005</v>
      </c>
      <c r="M6" s="10">
        <v>721323838</v>
      </c>
      <c r="N6" s="10"/>
      <c r="O6" s="10"/>
      <c r="P6" s="10">
        <f>SUM(D6:O6)</f>
        <v>7081331443.5800009</v>
      </c>
    </row>
    <row r="7" spans="1:18" x14ac:dyDescent="0.25">
      <c r="C7" s="23" t="s">
        <v>101</v>
      </c>
      <c r="D7" s="9">
        <v>682243841.6400001</v>
      </c>
      <c r="E7" s="9">
        <v>685544131.00000012</v>
      </c>
      <c r="F7" s="9">
        <v>687817610.5</v>
      </c>
      <c r="G7" s="9">
        <v>713733170</v>
      </c>
      <c r="H7" s="9">
        <v>707212699.86000001</v>
      </c>
      <c r="I7" s="9">
        <v>710202667.41000009</v>
      </c>
      <c r="J7" s="9">
        <v>720919694.22000003</v>
      </c>
      <c r="K7" s="9">
        <v>730002422.50000012</v>
      </c>
      <c r="L7" s="9">
        <v>722331368.45000005</v>
      </c>
      <c r="M7" s="9">
        <v>721323838</v>
      </c>
      <c r="N7" s="9"/>
      <c r="O7" s="9"/>
      <c r="P7" s="9">
        <f t="shared" ref="P7:P70" si="0">SUM(D7:O7)</f>
        <v>7081331443.5800009</v>
      </c>
    </row>
    <row r="8" spans="1:18" x14ac:dyDescent="0.25">
      <c r="A8">
        <v>151</v>
      </c>
      <c r="C8" s="24" t="s">
        <v>102</v>
      </c>
      <c r="D8" s="8">
        <v>615047036.72000003</v>
      </c>
      <c r="E8" s="8">
        <v>615047036.72000003</v>
      </c>
      <c r="F8" s="8">
        <v>615047036.72000003</v>
      </c>
      <c r="G8" s="8">
        <v>615047036.72000003</v>
      </c>
      <c r="H8" s="7">
        <v>615047036.72000003</v>
      </c>
      <c r="I8" s="8">
        <v>615047036.72000003</v>
      </c>
      <c r="J8" s="8">
        <v>615047036.72000003</v>
      </c>
      <c r="K8" s="8">
        <v>615047036.72000003</v>
      </c>
      <c r="L8" s="8">
        <v>615047036.72000003</v>
      </c>
      <c r="M8" s="8">
        <v>615047036.72000003</v>
      </c>
      <c r="N8" s="8"/>
      <c r="O8" s="8"/>
      <c r="P8" s="7">
        <f t="shared" si="0"/>
        <v>6150470367.2000017</v>
      </c>
    </row>
    <row r="9" spans="1:18" x14ac:dyDescent="0.25">
      <c r="A9">
        <v>161</v>
      </c>
      <c r="C9" s="24" t="s">
        <v>662</v>
      </c>
      <c r="D9" s="8">
        <v>65316232.940000005</v>
      </c>
      <c r="E9" s="8">
        <v>69542331.339999989</v>
      </c>
      <c r="F9" s="8">
        <v>71360390.980000004</v>
      </c>
      <c r="G9" s="8">
        <v>97443636.720000014</v>
      </c>
      <c r="H9" s="7">
        <v>91238405.640000001</v>
      </c>
      <c r="I9" s="8">
        <v>93784760.189999998</v>
      </c>
      <c r="J9" s="8">
        <v>104369593.12</v>
      </c>
      <c r="K9" s="8">
        <v>114104993.95</v>
      </c>
      <c r="L9" s="8">
        <v>106527686.23</v>
      </c>
      <c r="M9" s="8">
        <v>104870998.05999999</v>
      </c>
      <c r="N9" s="8"/>
      <c r="O9" s="8"/>
      <c r="P9" s="7">
        <f t="shared" si="0"/>
        <v>918559029.17000008</v>
      </c>
    </row>
    <row r="10" spans="1:18" x14ac:dyDescent="0.25">
      <c r="A10">
        <v>164</v>
      </c>
      <c r="C10" s="24" t="s">
        <v>103</v>
      </c>
      <c r="D10" s="8">
        <v>1880571.98</v>
      </c>
      <c r="E10" s="8">
        <v>954762.94000000006</v>
      </c>
      <c r="F10" s="8">
        <v>1410182.8</v>
      </c>
      <c r="G10" s="8">
        <v>1242496.56</v>
      </c>
      <c r="H10" s="7">
        <v>927257.5</v>
      </c>
      <c r="I10" s="8">
        <v>1370870.5</v>
      </c>
      <c r="J10" s="8">
        <v>1503064.38</v>
      </c>
      <c r="K10" s="8">
        <v>850391.83000000007</v>
      </c>
      <c r="L10" s="8">
        <v>756645.5</v>
      </c>
      <c r="M10" s="8">
        <v>1405803.22</v>
      </c>
      <c r="N10" s="8"/>
      <c r="O10" s="8"/>
      <c r="P10" s="7">
        <f t="shared" si="0"/>
        <v>12302047.210000001</v>
      </c>
    </row>
    <row r="11" spans="1:18" x14ac:dyDescent="0.25">
      <c r="C11" s="6" t="s">
        <v>104</v>
      </c>
      <c r="D11" s="11">
        <v>682243841.6400001</v>
      </c>
      <c r="E11" s="11">
        <v>685544131.00000012</v>
      </c>
      <c r="F11" s="11">
        <v>687817610.5</v>
      </c>
      <c r="G11" s="11">
        <v>713733170</v>
      </c>
      <c r="H11" s="11">
        <v>707212699.86000001</v>
      </c>
      <c r="I11" s="11">
        <v>710202667.41000009</v>
      </c>
      <c r="J11" s="11">
        <v>720919694.22000003</v>
      </c>
      <c r="K11" s="11">
        <v>730002422.50000012</v>
      </c>
      <c r="L11" s="11">
        <v>722331368.45000005</v>
      </c>
      <c r="M11" s="11">
        <f>+M7</f>
        <v>721323838</v>
      </c>
      <c r="N11" s="11"/>
      <c r="O11" s="11"/>
      <c r="P11" s="11">
        <f t="shared" si="0"/>
        <v>7081331443.5800009</v>
      </c>
    </row>
    <row r="12" spans="1:18" ht="5.25" customHeight="1" x14ac:dyDescent="0.25">
      <c r="C12" s="2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>
        <f t="shared" si="0"/>
        <v>0</v>
      </c>
    </row>
    <row r="13" spans="1:18" x14ac:dyDescent="0.25">
      <c r="C13" s="22" t="s">
        <v>2</v>
      </c>
      <c r="D13" s="10">
        <v>210982330.85000002</v>
      </c>
      <c r="E13" s="10">
        <v>232496857.42000002</v>
      </c>
      <c r="F13" s="10">
        <v>306346831.30999994</v>
      </c>
      <c r="G13" s="10">
        <v>245706555.88</v>
      </c>
      <c r="H13" s="10">
        <v>254497531.69999996</v>
      </c>
      <c r="I13" s="10">
        <v>327181817.46999449</v>
      </c>
      <c r="J13" s="10">
        <v>296062997.53999996</v>
      </c>
      <c r="K13" s="10">
        <v>311026752.61000001</v>
      </c>
      <c r="L13" s="10">
        <v>300682999.08999997</v>
      </c>
      <c r="M13" s="10">
        <v>416905138.62000006</v>
      </c>
      <c r="N13" s="10"/>
      <c r="O13" s="10"/>
      <c r="P13" s="10">
        <f t="shared" si="0"/>
        <v>2901889812.4899945</v>
      </c>
      <c r="R13"/>
    </row>
    <row r="14" spans="1:18" x14ac:dyDescent="0.25">
      <c r="C14" s="23" t="s">
        <v>3</v>
      </c>
      <c r="D14" s="9">
        <v>159433913.34</v>
      </c>
      <c r="E14" s="9">
        <v>173735110.92000002</v>
      </c>
      <c r="F14" s="9">
        <v>185367138.45999998</v>
      </c>
      <c r="G14" s="9">
        <v>169666331.46000004</v>
      </c>
      <c r="H14" s="9">
        <v>163144556.73999998</v>
      </c>
      <c r="I14" s="9">
        <v>169765355.21000001</v>
      </c>
      <c r="J14" s="9">
        <v>201821278.94999996</v>
      </c>
      <c r="K14" s="9">
        <v>218390671.49000001</v>
      </c>
      <c r="L14" s="9">
        <v>181863028.21000001</v>
      </c>
      <c r="M14" s="9">
        <v>310917682.92000008</v>
      </c>
      <c r="N14" s="9"/>
      <c r="O14" s="9"/>
      <c r="P14" s="9">
        <f>SUM(D14:O14)</f>
        <v>1934105067.7000003</v>
      </c>
      <c r="R14"/>
    </row>
    <row r="15" spans="1:18" x14ac:dyDescent="0.25">
      <c r="A15">
        <v>211</v>
      </c>
      <c r="C15" s="24" t="s">
        <v>4</v>
      </c>
      <c r="D15" s="8">
        <v>114993481.5</v>
      </c>
      <c r="E15" s="7">
        <v>126614612.13</v>
      </c>
      <c r="F15" s="7">
        <v>139952259.91999999</v>
      </c>
      <c r="G15" s="8">
        <v>126624069.00000003</v>
      </c>
      <c r="H15" s="7">
        <v>118860186.78999999</v>
      </c>
      <c r="I15" s="8">
        <v>124279548.36</v>
      </c>
      <c r="J15" s="8">
        <v>153890620.38999996</v>
      </c>
      <c r="K15" s="8">
        <v>154925593.61000004</v>
      </c>
      <c r="L15" s="8">
        <v>127958953.63000001</v>
      </c>
      <c r="M15" s="8">
        <v>129622396.81000003</v>
      </c>
      <c r="N15" s="8"/>
      <c r="O15" s="8"/>
      <c r="P15" s="7">
        <f t="shared" si="0"/>
        <v>1317721722.1399999</v>
      </c>
      <c r="R15"/>
    </row>
    <row r="16" spans="1:18" x14ac:dyDescent="0.25">
      <c r="A16">
        <v>212</v>
      </c>
      <c r="C16" s="24" t="s">
        <v>5</v>
      </c>
      <c r="D16" s="8">
        <v>19677197.239999998</v>
      </c>
      <c r="E16" s="7">
        <v>20790549.920000006</v>
      </c>
      <c r="F16" s="7">
        <v>19171686.16</v>
      </c>
      <c r="G16" s="8">
        <v>17306663.07</v>
      </c>
      <c r="H16" s="7">
        <v>18816320.530000001</v>
      </c>
      <c r="I16" s="8">
        <v>18418080.109999999</v>
      </c>
      <c r="J16" s="8">
        <v>15581185.429999996</v>
      </c>
      <c r="K16" s="8">
        <v>27984640.229999997</v>
      </c>
      <c r="L16" s="8">
        <v>24353074.259999994</v>
      </c>
      <c r="M16" s="8">
        <v>20166367.219999999</v>
      </c>
      <c r="N16" s="8"/>
      <c r="O16" s="8"/>
      <c r="P16" s="7">
        <f t="shared" si="0"/>
        <v>202265764.16999999</v>
      </c>
      <c r="R16"/>
    </row>
    <row r="17" spans="1:18" x14ac:dyDescent="0.25">
      <c r="A17">
        <v>213</v>
      </c>
      <c r="C17" s="24" t="s">
        <v>6</v>
      </c>
      <c r="D17" s="8">
        <v>2084455.51</v>
      </c>
      <c r="E17" s="7">
        <v>2084455.51</v>
      </c>
      <c r="F17" s="7">
        <v>2023203.31</v>
      </c>
      <c r="G17" s="8">
        <v>2075703.31</v>
      </c>
      <c r="H17" s="7">
        <v>2004413.4100000001</v>
      </c>
      <c r="I17" s="8">
        <v>2004413.4100000001</v>
      </c>
      <c r="J17" s="8">
        <v>2004413.4100000001</v>
      </c>
      <c r="K17" s="8">
        <v>1983441.32</v>
      </c>
      <c r="L17" s="8">
        <v>1983571.6600000004</v>
      </c>
      <c r="M17" s="8">
        <v>1976092.6500000004</v>
      </c>
      <c r="N17" s="8"/>
      <c r="O17" s="8"/>
      <c r="P17" s="7">
        <f t="shared" si="0"/>
        <v>20224163.5</v>
      </c>
      <c r="R17"/>
    </row>
    <row r="18" spans="1:18" x14ac:dyDescent="0.25">
      <c r="A18">
        <v>214</v>
      </c>
      <c r="C18" s="24" t="s">
        <v>7</v>
      </c>
      <c r="D18" s="8">
        <v>8318460.7199999969</v>
      </c>
      <c r="E18" s="7">
        <v>9602836.0800000019</v>
      </c>
      <c r="F18" s="7">
        <v>9384529.7099999953</v>
      </c>
      <c r="G18" s="8">
        <v>8390369.1899999995</v>
      </c>
      <c r="H18" s="7">
        <v>8068827.7799999984</v>
      </c>
      <c r="I18" s="8">
        <v>9491619.2999999989</v>
      </c>
      <c r="J18" s="8">
        <v>14564763.379999995</v>
      </c>
      <c r="K18" s="8">
        <v>17879782.43999999</v>
      </c>
      <c r="L18" s="8">
        <v>12051655.429999998</v>
      </c>
      <c r="M18" s="8">
        <v>143487884.24000001</v>
      </c>
      <c r="N18" s="8"/>
      <c r="O18" s="8"/>
      <c r="P18" s="7">
        <f t="shared" si="0"/>
        <v>241240728.26999998</v>
      </c>
      <c r="R18"/>
    </row>
    <row r="19" spans="1:18" x14ac:dyDescent="0.25">
      <c r="A19">
        <v>215</v>
      </c>
      <c r="C19" s="24" t="s">
        <v>8</v>
      </c>
      <c r="D19" s="8">
        <v>14360318.369999994</v>
      </c>
      <c r="E19" s="7">
        <v>14642657.279999999</v>
      </c>
      <c r="F19" s="7">
        <v>14835459.359999998</v>
      </c>
      <c r="G19" s="8">
        <v>15269526.890000004</v>
      </c>
      <c r="H19" s="7">
        <v>15394808.229999999</v>
      </c>
      <c r="I19" s="8">
        <v>15571694.030000001</v>
      </c>
      <c r="J19" s="8">
        <v>15780296.339999998</v>
      </c>
      <c r="K19" s="8">
        <v>15617213.889999997</v>
      </c>
      <c r="L19" s="8">
        <v>15515773.229999995</v>
      </c>
      <c r="M19" s="8">
        <v>15664941.999999996</v>
      </c>
      <c r="N19" s="8"/>
      <c r="O19" s="8"/>
      <c r="P19" s="7">
        <f t="shared" si="0"/>
        <v>152652689.62</v>
      </c>
      <c r="R19"/>
    </row>
    <row r="20" spans="1:18" x14ac:dyDescent="0.25">
      <c r="C20" s="23" t="s">
        <v>9</v>
      </c>
      <c r="D20" s="379">
        <v>24445458.520000003</v>
      </c>
      <c r="E20" s="379">
        <v>23341957.899999999</v>
      </c>
      <c r="F20" s="379">
        <v>82301622.849999949</v>
      </c>
      <c r="G20" s="379">
        <v>42143312.060000002</v>
      </c>
      <c r="H20" s="379">
        <v>58339369.07</v>
      </c>
      <c r="I20" s="379">
        <v>113152531.74999997</v>
      </c>
      <c r="J20" s="379">
        <v>53259474.040000007</v>
      </c>
      <c r="K20" s="379">
        <v>39352283.759999998</v>
      </c>
      <c r="L20" s="379">
        <v>81071747.849999994</v>
      </c>
      <c r="M20" s="379">
        <v>53292736.239999995</v>
      </c>
      <c r="N20" s="379"/>
      <c r="O20" s="379"/>
      <c r="P20" s="9">
        <f>SUM(D20:O20)</f>
        <v>570700494.03999996</v>
      </c>
      <c r="R20"/>
    </row>
    <row r="21" spans="1:18" x14ac:dyDescent="0.25">
      <c r="A21">
        <v>221</v>
      </c>
      <c r="C21" s="24" t="s">
        <v>10</v>
      </c>
      <c r="D21" s="8">
        <v>2248869.6800000002</v>
      </c>
      <c r="E21" s="7">
        <v>4237235.47</v>
      </c>
      <c r="F21" s="7">
        <v>5066606.9400000004</v>
      </c>
      <c r="G21" s="8">
        <v>5229697.46</v>
      </c>
      <c r="H21" s="7">
        <v>7487961.7800000003</v>
      </c>
      <c r="I21" s="8">
        <v>5042517.3499999996</v>
      </c>
      <c r="J21" s="8">
        <v>5231900.7700000005</v>
      </c>
      <c r="K21" s="8">
        <v>4085056.15</v>
      </c>
      <c r="L21" s="8">
        <v>5997741.8100000005</v>
      </c>
      <c r="M21" s="8">
        <v>2614639.2999999998</v>
      </c>
      <c r="N21" s="8"/>
      <c r="O21" s="8"/>
      <c r="P21" s="7">
        <f t="shared" si="0"/>
        <v>47242226.710000001</v>
      </c>
      <c r="R21"/>
    </row>
    <row r="22" spans="1:18" x14ac:dyDescent="0.25">
      <c r="A22">
        <v>222</v>
      </c>
      <c r="C22" s="24" t="s">
        <v>11</v>
      </c>
      <c r="D22" s="8">
        <v>6441095.4000000004</v>
      </c>
      <c r="E22" s="7">
        <v>1043292.96</v>
      </c>
      <c r="F22" s="7">
        <v>5288984.9399999995</v>
      </c>
      <c r="G22" s="8">
        <v>7052945.0499999998</v>
      </c>
      <c r="H22" s="7">
        <v>6415861.2699999996</v>
      </c>
      <c r="I22" s="8">
        <v>5727482.7000000002</v>
      </c>
      <c r="J22" s="8">
        <v>6917185.8100000005</v>
      </c>
      <c r="K22" s="8">
        <v>6512660.6500000004</v>
      </c>
      <c r="L22" s="8">
        <v>6697846.4500000002</v>
      </c>
      <c r="M22" s="8">
        <v>5919558.9900000002</v>
      </c>
      <c r="N22" s="8"/>
      <c r="O22" s="8"/>
      <c r="P22" s="7">
        <f t="shared" si="0"/>
        <v>58016914.220000006</v>
      </c>
    </row>
    <row r="23" spans="1:18" x14ac:dyDescent="0.25">
      <c r="A23">
        <v>223</v>
      </c>
      <c r="C23" s="24" t="s">
        <v>12</v>
      </c>
      <c r="D23" s="8">
        <v>561113.25</v>
      </c>
      <c r="E23" s="7">
        <v>3569806.8000000003</v>
      </c>
      <c r="F23" s="7">
        <v>1650146.44</v>
      </c>
      <c r="G23" s="8">
        <v>3114542.0100000002</v>
      </c>
      <c r="H23" s="7">
        <v>1538808</v>
      </c>
      <c r="I23" s="8">
        <v>3628266.32</v>
      </c>
      <c r="J23" s="8">
        <v>3893124.96</v>
      </c>
      <c r="K23" s="8">
        <v>1663537.93</v>
      </c>
      <c r="L23" s="8">
        <v>2734831.63</v>
      </c>
      <c r="M23" s="8">
        <v>1722305.35</v>
      </c>
      <c r="N23" s="8"/>
      <c r="O23" s="8"/>
      <c r="P23" s="7">
        <f t="shared" si="0"/>
        <v>24076482.690000001</v>
      </c>
    </row>
    <row r="24" spans="1:18" x14ac:dyDescent="0.25">
      <c r="A24">
        <v>224</v>
      </c>
      <c r="C24" s="24" t="s">
        <v>13</v>
      </c>
      <c r="D24" s="8">
        <v>21040.640000000014</v>
      </c>
      <c r="E24" s="7">
        <v>509967.16</v>
      </c>
      <c r="F24" s="7">
        <v>124338.15</v>
      </c>
      <c r="G24" s="8">
        <v>365327.3</v>
      </c>
      <c r="H24" s="7">
        <v>328387.3</v>
      </c>
      <c r="I24" s="8">
        <v>562197.79</v>
      </c>
      <c r="J24" s="8">
        <v>718042.4</v>
      </c>
      <c r="K24" s="8">
        <v>559342.6399999999</v>
      </c>
      <c r="L24" s="8">
        <v>214156.91999999998</v>
      </c>
      <c r="M24" s="8">
        <v>244086.28</v>
      </c>
      <c r="N24" s="8"/>
      <c r="O24" s="8"/>
      <c r="P24" s="7">
        <f t="shared" si="0"/>
        <v>3646886.5799999996</v>
      </c>
    </row>
    <row r="25" spans="1:18" x14ac:dyDescent="0.25">
      <c r="A25">
        <v>225</v>
      </c>
      <c r="C25" s="24" t="s">
        <v>14</v>
      </c>
      <c r="D25" s="8">
        <v>1675651.8</v>
      </c>
      <c r="E25" s="7">
        <v>2053664.5199999998</v>
      </c>
      <c r="F25" s="7">
        <v>1714786.81</v>
      </c>
      <c r="G25" s="8">
        <v>2807159.67</v>
      </c>
      <c r="H25" s="7">
        <v>8361870.9100000001</v>
      </c>
      <c r="I25" s="8">
        <v>75398524.639999986</v>
      </c>
      <c r="J25" s="8">
        <v>8547584.5700000003</v>
      </c>
      <c r="K25" s="8">
        <v>2278063.66</v>
      </c>
      <c r="L25" s="8">
        <v>30869907.91</v>
      </c>
      <c r="M25" s="8">
        <v>15775931.770000001</v>
      </c>
      <c r="N25" s="8"/>
      <c r="O25" s="8"/>
      <c r="P25" s="7">
        <f t="shared" si="0"/>
        <v>149483146.25999999</v>
      </c>
    </row>
    <row r="26" spans="1:18" x14ac:dyDescent="0.25">
      <c r="A26">
        <v>226</v>
      </c>
      <c r="C26" s="24" t="s">
        <v>15</v>
      </c>
      <c r="D26" s="8">
        <v>4792333.0599999996</v>
      </c>
      <c r="E26" s="7">
        <v>6058156.7299999995</v>
      </c>
      <c r="F26" s="7">
        <v>53280613.199999943</v>
      </c>
      <c r="G26" s="8">
        <v>6617380.1599999992</v>
      </c>
      <c r="H26" s="7">
        <v>6409836.6699999971</v>
      </c>
      <c r="I26" s="8">
        <v>6858830.4599999962</v>
      </c>
      <c r="J26" s="8">
        <v>7431819.5799999991</v>
      </c>
      <c r="K26" s="8">
        <v>5897582.0700000012</v>
      </c>
      <c r="L26" s="8">
        <v>6666912.1199999917</v>
      </c>
      <c r="M26" s="8">
        <v>6805161.6199999982</v>
      </c>
      <c r="N26" s="8"/>
      <c r="O26" s="8"/>
      <c r="P26" s="7">
        <f t="shared" si="0"/>
        <v>110818625.66999994</v>
      </c>
    </row>
    <row r="27" spans="1:18" ht="30" x14ac:dyDescent="0.25">
      <c r="A27">
        <v>227</v>
      </c>
      <c r="C27" s="24" t="s">
        <v>16</v>
      </c>
      <c r="D27" s="8">
        <v>261848.35</v>
      </c>
      <c r="E27" s="7">
        <v>397849.08</v>
      </c>
      <c r="F27" s="7">
        <v>1312192.25</v>
      </c>
      <c r="G27" s="8">
        <v>2268602.21</v>
      </c>
      <c r="H27" s="7">
        <v>910111</v>
      </c>
      <c r="I27" s="8">
        <v>775710.16999999993</v>
      </c>
      <c r="J27" s="8">
        <v>2108218.77</v>
      </c>
      <c r="K27" s="8">
        <v>3053285.3</v>
      </c>
      <c r="L27" s="8">
        <v>1247413</v>
      </c>
      <c r="M27" s="8">
        <v>995652.42999999993</v>
      </c>
      <c r="N27" s="8"/>
      <c r="O27" s="8"/>
      <c r="P27" s="7">
        <f t="shared" si="0"/>
        <v>13330882.559999999</v>
      </c>
    </row>
    <row r="28" spans="1:18" x14ac:dyDescent="0.25">
      <c r="A28">
        <v>228</v>
      </c>
      <c r="C28" s="24" t="s">
        <v>17</v>
      </c>
      <c r="D28" s="8">
        <v>7803915.3399999999</v>
      </c>
      <c r="E28" s="7">
        <v>5099956.18</v>
      </c>
      <c r="F28" s="7">
        <v>13488254.119999999</v>
      </c>
      <c r="G28" s="8">
        <v>13548765.810000001</v>
      </c>
      <c r="H28" s="7">
        <v>26800582.140000001</v>
      </c>
      <c r="I28" s="8">
        <v>14732482.32</v>
      </c>
      <c r="J28" s="8">
        <v>17351265.379999999</v>
      </c>
      <c r="K28" s="8">
        <v>12935396.559999999</v>
      </c>
      <c r="L28" s="8">
        <v>24992120.969999999</v>
      </c>
      <c r="M28" s="8">
        <v>17925424.740000002</v>
      </c>
      <c r="N28" s="8"/>
      <c r="O28" s="181"/>
      <c r="P28" s="7">
        <f t="shared" si="0"/>
        <v>154678163.56</v>
      </c>
    </row>
    <row r="29" spans="1:18" x14ac:dyDescent="0.25">
      <c r="A29">
        <v>229</v>
      </c>
      <c r="C29" s="24" t="s">
        <v>18</v>
      </c>
      <c r="D29" s="8">
        <v>639591</v>
      </c>
      <c r="E29" s="7">
        <v>372029</v>
      </c>
      <c r="F29" s="7">
        <v>375700</v>
      </c>
      <c r="G29" s="8">
        <v>1138892.3900000001</v>
      </c>
      <c r="H29" s="7">
        <v>85950</v>
      </c>
      <c r="I29" s="8">
        <v>426520</v>
      </c>
      <c r="J29" s="8">
        <v>1060331.8</v>
      </c>
      <c r="K29" s="8">
        <v>2367358.7999999998</v>
      </c>
      <c r="L29" s="8">
        <v>1650817.04</v>
      </c>
      <c r="M29" s="8">
        <v>1289975.76</v>
      </c>
      <c r="N29" s="8"/>
      <c r="O29" s="8"/>
      <c r="P29" s="7">
        <f t="shared" si="0"/>
        <v>9407165.790000001</v>
      </c>
    </row>
    <row r="30" spans="1:18" x14ac:dyDescent="0.25">
      <c r="C30" s="23" t="s">
        <v>19</v>
      </c>
      <c r="D30" s="379">
        <v>661346.43000000005</v>
      </c>
      <c r="E30" s="379">
        <v>2366429.4700000016</v>
      </c>
      <c r="F30" s="379">
        <v>3806173.89</v>
      </c>
      <c r="G30" s="379">
        <v>4351278.7899999768</v>
      </c>
      <c r="H30" s="379">
        <v>3154302.7799999993</v>
      </c>
      <c r="I30" s="379">
        <v>2801838.1399945067</v>
      </c>
      <c r="J30" s="379">
        <v>2424153.4600000004</v>
      </c>
      <c r="K30" s="379">
        <v>5231154.3000000054</v>
      </c>
      <c r="L30" s="379">
        <v>2378710.7199999997</v>
      </c>
      <c r="M30" s="379">
        <v>3263526.0100000002</v>
      </c>
      <c r="N30" s="379"/>
      <c r="O30" s="379"/>
      <c r="P30" s="9">
        <f>SUM(D30:O30)</f>
        <v>30438913.989994492</v>
      </c>
      <c r="R30" s="26"/>
    </row>
    <row r="31" spans="1:18" x14ac:dyDescent="0.25">
      <c r="A31">
        <v>231</v>
      </c>
      <c r="C31" s="24" t="s">
        <v>20</v>
      </c>
      <c r="D31" s="8">
        <v>24636.989999999991</v>
      </c>
      <c r="E31" s="7">
        <v>1584523.3400000017</v>
      </c>
      <c r="F31" s="7">
        <v>2781626.64</v>
      </c>
      <c r="G31" s="8">
        <v>2056332.6200000008</v>
      </c>
      <c r="H31" s="7">
        <v>1450051.9299999995</v>
      </c>
      <c r="I31" s="8">
        <v>936187.12</v>
      </c>
      <c r="J31" s="8">
        <v>887069.00000000047</v>
      </c>
      <c r="K31" s="8">
        <v>4378099.8200000059</v>
      </c>
      <c r="L31" s="8">
        <v>899279.57</v>
      </c>
      <c r="M31" s="8">
        <v>1847363.6400000001</v>
      </c>
      <c r="N31" s="8"/>
      <c r="O31" s="8"/>
      <c r="P31" s="7">
        <f t="shared" si="0"/>
        <v>16845170.670000009</v>
      </c>
    </row>
    <row r="32" spans="1:18" x14ac:dyDescent="0.25">
      <c r="A32">
        <v>232</v>
      </c>
      <c r="C32" s="24" t="s">
        <v>21</v>
      </c>
      <c r="D32" s="8">
        <v>0</v>
      </c>
      <c r="E32" s="7">
        <v>0</v>
      </c>
      <c r="F32" s="7">
        <v>0</v>
      </c>
      <c r="G32" s="8">
        <v>995035</v>
      </c>
      <c r="H32" s="7">
        <v>57350</v>
      </c>
      <c r="I32" s="8">
        <v>53620</v>
      </c>
      <c r="J32" s="8">
        <v>251289</v>
      </c>
      <c r="K32" s="8">
        <v>26600</v>
      </c>
      <c r="L32" s="8">
        <v>6000</v>
      </c>
      <c r="M32" s="8">
        <v>279150</v>
      </c>
      <c r="N32" s="8"/>
      <c r="O32" s="8"/>
      <c r="P32" s="7">
        <f t="shared" si="0"/>
        <v>1669044</v>
      </c>
    </row>
    <row r="33" spans="1:18" x14ac:dyDescent="0.25">
      <c r="A33">
        <v>233</v>
      </c>
      <c r="C33" s="24" t="s">
        <v>22</v>
      </c>
      <c r="D33" s="8">
        <v>139998.81000000008</v>
      </c>
      <c r="E33" s="7">
        <v>25999.999999999996</v>
      </c>
      <c r="F33" s="7">
        <v>170724.99999999997</v>
      </c>
      <c r="G33" s="8">
        <v>153205.98000000001</v>
      </c>
      <c r="H33" s="7">
        <v>295000</v>
      </c>
      <c r="I33" s="8">
        <v>135955.79999999999</v>
      </c>
      <c r="J33" s="8">
        <v>84775</v>
      </c>
      <c r="K33" s="8">
        <v>137475</v>
      </c>
      <c r="L33" s="8">
        <v>158425</v>
      </c>
      <c r="M33" s="8">
        <v>61032.999999999993</v>
      </c>
      <c r="N33" s="8"/>
      <c r="O33" s="8"/>
      <c r="P33" s="7">
        <f t="shared" si="0"/>
        <v>1362593.59</v>
      </c>
    </row>
    <row r="34" spans="1:18" x14ac:dyDescent="0.25">
      <c r="A34">
        <v>234</v>
      </c>
      <c r="C34" s="24" t="s">
        <v>23</v>
      </c>
      <c r="D34" s="8">
        <v>0</v>
      </c>
      <c r="E34" s="7">
        <v>0</v>
      </c>
      <c r="F34" s="7">
        <v>0</v>
      </c>
      <c r="G34" s="8">
        <v>131555</v>
      </c>
      <c r="H34" s="7">
        <v>0</v>
      </c>
      <c r="I34" s="8">
        <v>102575</v>
      </c>
      <c r="J34" s="8">
        <v>0</v>
      </c>
      <c r="K34" s="8">
        <v>0</v>
      </c>
      <c r="L34" s="8">
        <v>0</v>
      </c>
      <c r="M34" s="8">
        <v>0</v>
      </c>
      <c r="N34" s="8"/>
      <c r="O34" s="8"/>
      <c r="P34" s="7">
        <f t="shared" si="0"/>
        <v>234130</v>
      </c>
    </row>
    <row r="35" spans="1:18" x14ac:dyDescent="0.25">
      <c r="A35">
        <v>235</v>
      </c>
      <c r="C35" s="24" t="s">
        <v>24</v>
      </c>
      <c r="D35" s="8">
        <v>0</v>
      </c>
      <c r="E35" s="7">
        <v>0</v>
      </c>
      <c r="F35" s="7">
        <v>0</v>
      </c>
      <c r="G35" s="8">
        <v>0</v>
      </c>
      <c r="H35" s="7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/>
      <c r="O35" s="8"/>
      <c r="P35" s="7">
        <f t="shared" si="0"/>
        <v>0</v>
      </c>
    </row>
    <row r="36" spans="1:18" x14ac:dyDescent="0.25">
      <c r="A36">
        <v>236</v>
      </c>
      <c r="C36" s="24" t="s">
        <v>25</v>
      </c>
      <c r="D36" s="8">
        <v>0</v>
      </c>
      <c r="E36" s="7">
        <v>0</v>
      </c>
      <c r="F36" s="7">
        <v>92427</v>
      </c>
      <c r="G36" s="8">
        <v>3927.99</v>
      </c>
      <c r="H36" s="7">
        <v>0</v>
      </c>
      <c r="I36" s="8">
        <v>11065</v>
      </c>
      <c r="J36" s="8">
        <v>0</v>
      </c>
      <c r="K36" s="8">
        <v>0</v>
      </c>
      <c r="L36" s="8">
        <v>0</v>
      </c>
      <c r="M36" s="8">
        <v>0</v>
      </c>
      <c r="N36" s="8"/>
      <c r="O36" s="8"/>
      <c r="P36" s="7">
        <f t="shared" si="0"/>
        <v>107419.99</v>
      </c>
    </row>
    <row r="37" spans="1:18" x14ac:dyDescent="0.25">
      <c r="A37">
        <v>237</v>
      </c>
      <c r="C37" s="24" t="s">
        <v>26</v>
      </c>
      <c r="D37" s="8">
        <v>273934.67</v>
      </c>
      <c r="E37" s="7">
        <v>226884.40000000002</v>
      </c>
      <c r="F37" s="7">
        <v>297590.31</v>
      </c>
      <c r="G37" s="8">
        <v>218632.41999997554</v>
      </c>
      <c r="H37" s="7">
        <v>52632.26</v>
      </c>
      <c r="I37" s="8">
        <v>554108.08999450679</v>
      </c>
      <c r="J37" s="8">
        <v>297712.93</v>
      </c>
      <c r="K37" s="8">
        <v>149105.06</v>
      </c>
      <c r="L37" s="8">
        <v>199828.47</v>
      </c>
      <c r="M37" s="8">
        <v>160224.51</v>
      </c>
      <c r="N37" s="8"/>
      <c r="O37" s="8"/>
      <c r="P37" s="7">
        <f t="shared" si="0"/>
        <v>2430653.119994482</v>
      </c>
    </row>
    <row r="38" spans="1:18" x14ac:dyDescent="0.25">
      <c r="A38">
        <v>238</v>
      </c>
      <c r="C38" s="24" t="s">
        <v>27</v>
      </c>
      <c r="D38" s="8">
        <v>0</v>
      </c>
      <c r="E38" s="7">
        <v>0</v>
      </c>
      <c r="F38" s="7">
        <v>0</v>
      </c>
      <c r="G38" s="8">
        <v>0</v>
      </c>
      <c r="H38" s="7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/>
      <c r="O38" s="8"/>
      <c r="P38" s="7">
        <f t="shared" si="0"/>
        <v>0</v>
      </c>
    </row>
    <row r="39" spans="1:18" x14ac:dyDescent="0.25">
      <c r="A39">
        <v>239</v>
      </c>
      <c r="C39" s="24" t="s">
        <v>28</v>
      </c>
      <c r="D39" s="8">
        <v>222775.96</v>
      </c>
      <c r="E39" s="7">
        <v>529021.73</v>
      </c>
      <c r="F39" s="7">
        <v>463804.94</v>
      </c>
      <c r="G39" s="8">
        <v>792589.77999999991</v>
      </c>
      <c r="H39" s="7">
        <v>1299268.5899999999</v>
      </c>
      <c r="I39" s="8">
        <v>1008327.13</v>
      </c>
      <c r="J39" s="8">
        <v>903307.53</v>
      </c>
      <c r="K39" s="8">
        <v>539874.41999999993</v>
      </c>
      <c r="L39" s="8">
        <v>1115177.68</v>
      </c>
      <c r="M39" s="8">
        <v>915754.86</v>
      </c>
      <c r="N39" s="8"/>
      <c r="O39" s="8"/>
      <c r="P39" s="7">
        <f t="shared" si="0"/>
        <v>7789902.6200000001</v>
      </c>
    </row>
    <row r="40" spans="1:18" x14ac:dyDescent="0.25">
      <c r="C40" s="23" t="s">
        <v>29</v>
      </c>
      <c r="D40" s="9">
        <v>22476713.050000001</v>
      </c>
      <c r="E40" s="9">
        <v>27128879.950000003</v>
      </c>
      <c r="F40" s="9">
        <v>25858589.850000001</v>
      </c>
      <c r="G40" s="9">
        <v>27063469.949999999</v>
      </c>
      <c r="H40" s="9">
        <v>25583173.100000001</v>
      </c>
      <c r="I40" s="9">
        <v>38589960.890000001</v>
      </c>
      <c r="J40" s="9">
        <v>36359059.469999999</v>
      </c>
      <c r="K40" s="9">
        <v>34915671.600000001</v>
      </c>
      <c r="L40" s="9">
        <v>33066093.120000001</v>
      </c>
      <c r="M40" s="9">
        <v>48452442.669999994</v>
      </c>
      <c r="N40" s="9"/>
      <c r="O40" s="9"/>
      <c r="P40" s="9">
        <f>SUM(D40:O40)</f>
        <v>319494053.65000004</v>
      </c>
      <c r="R40" s="26"/>
    </row>
    <row r="41" spans="1:18" x14ac:dyDescent="0.25">
      <c r="A41">
        <v>241</v>
      </c>
      <c r="C41" s="24" t="s">
        <v>30</v>
      </c>
      <c r="D41" s="8">
        <v>22476713.050000001</v>
      </c>
      <c r="E41" s="7">
        <v>24537543.650000002</v>
      </c>
      <c r="F41" s="7">
        <v>24948053.350000001</v>
      </c>
      <c r="G41" s="8">
        <v>26152933.449999999</v>
      </c>
      <c r="H41" s="7">
        <v>24672636.600000001</v>
      </c>
      <c r="I41" s="8">
        <v>37666800.420000002</v>
      </c>
      <c r="J41" s="8">
        <v>35455982.600000001</v>
      </c>
      <c r="K41" s="8">
        <v>34012594.730000004</v>
      </c>
      <c r="L41" s="8">
        <v>32163016.25</v>
      </c>
      <c r="M41" s="8">
        <v>47549365.799999997</v>
      </c>
      <c r="N41" s="8"/>
      <c r="O41" s="8"/>
      <c r="P41" s="7">
        <f t="shared" si="0"/>
        <v>309635639.90000004</v>
      </c>
    </row>
    <row r="42" spans="1:18" x14ac:dyDescent="0.25">
      <c r="A42">
        <v>242</v>
      </c>
      <c r="C42" s="24" t="s">
        <v>31</v>
      </c>
      <c r="D42" s="8">
        <v>0</v>
      </c>
      <c r="E42" s="7">
        <v>2011073</v>
      </c>
      <c r="F42" s="7">
        <v>910536.5</v>
      </c>
      <c r="G42" s="8">
        <v>910536.5</v>
      </c>
      <c r="H42" s="7">
        <v>910536.5</v>
      </c>
      <c r="I42" s="8">
        <v>903076.87</v>
      </c>
      <c r="J42" s="8">
        <v>903076.87</v>
      </c>
      <c r="K42" s="8">
        <v>903076.87</v>
      </c>
      <c r="L42" s="8">
        <v>903076.87</v>
      </c>
      <c r="M42" s="8">
        <v>903076.87</v>
      </c>
      <c r="N42" s="8"/>
      <c r="O42" s="8"/>
      <c r="P42" s="7">
        <f t="shared" si="0"/>
        <v>9258066.8499999996</v>
      </c>
    </row>
    <row r="43" spans="1:18" x14ac:dyDescent="0.25">
      <c r="A43">
        <v>243</v>
      </c>
      <c r="C43" s="24" t="s">
        <v>32</v>
      </c>
      <c r="D43" s="8">
        <v>0</v>
      </c>
      <c r="E43" s="7">
        <v>0</v>
      </c>
      <c r="F43" s="7">
        <v>0</v>
      </c>
      <c r="G43" s="8">
        <v>0</v>
      </c>
      <c r="H43" s="7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/>
      <c r="O43" s="8"/>
      <c r="P43" s="7">
        <f t="shared" si="0"/>
        <v>0</v>
      </c>
    </row>
    <row r="44" spans="1:18" x14ac:dyDescent="0.25">
      <c r="A44">
        <v>244</v>
      </c>
      <c r="C44" s="24" t="s">
        <v>33</v>
      </c>
      <c r="D44" s="8">
        <v>0</v>
      </c>
      <c r="E44" s="7">
        <v>0</v>
      </c>
      <c r="F44" s="7">
        <v>0</v>
      </c>
      <c r="G44" s="8">
        <v>0</v>
      </c>
      <c r="H44" s="7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/>
      <c r="O44" s="8"/>
      <c r="P44" s="7">
        <f t="shared" si="0"/>
        <v>0</v>
      </c>
    </row>
    <row r="45" spans="1:18" x14ac:dyDescent="0.25">
      <c r="A45">
        <v>245</v>
      </c>
      <c r="C45" s="24" t="s">
        <v>34</v>
      </c>
      <c r="D45" s="8">
        <v>0</v>
      </c>
      <c r="E45" s="7">
        <v>0</v>
      </c>
      <c r="F45" s="7">
        <v>0</v>
      </c>
      <c r="G45" s="8">
        <v>0</v>
      </c>
      <c r="H45" s="7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/>
      <c r="O45" s="8"/>
      <c r="P45" s="7">
        <f t="shared" si="0"/>
        <v>0</v>
      </c>
    </row>
    <row r="46" spans="1:18" x14ac:dyDescent="0.25">
      <c r="A46">
        <v>246</v>
      </c>
      <c r="C46" s="24" t="s">
        <v>35</v>
      </c>
      <c r="D46" s="8">
        <v>0</v>
      </c>
      <c r="E46" s="7">
        <v>0</v>
      </c>
      <c r="F46" s="7">
        <v>0</v>
      </c>
      <c r="G46" s="8">
        <v>0</v>
      </c>
      <c r="H46" s="7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/>
      <c r="O46" s="8"/>
      <c r="P46" s="7">
        <f t="shared" si="0"/>
        <v>0</v>
      </c>
    </row>
    <row r="47" spans="1:18" x14ac:dyDescent="0.25">
      <c r="A47">
        <v>247</v>
      </c>
      <c r="C47" s="24" t="s">
        <v>36</v>
      </c>
      <c r="D47" s="8">
        <v>0</v>
      </c>
      <c r="E47" s="7">
        <v>580263.30000000005</v>
      </c>
      <c r="F47" s="7">
        <v>0</v>
      </c>
      <c r="G47" s="8">
        <v>0</v>
      </c>
      <c r="H47" s="7">
        <v>0</v>
      </c>
      <c r="I47" s="8">
        <v>20083.599999999999</v>
      </c>
      <c r="J47" s="8">
        <v>0</v>
      </c>
      <c r="K47" s="8">
        <v>0</v>
      </c>
      <c r="L47" s="8">
        <v>0</v>
      </c>
      <c r="M47" s="8">
        <v>0</v>
      </c>
      <c r="N47" s="8"/>
      <c r="O47" s="8"/>
      <c r="P47" s="7">
        <f t="shared" si="0"/>
        <v>600346.9</v>
      </c>
    </row>
    <row r="48" spans="1:18" x14ac:dyDescent="0.25">
      <c r="A48">
        <v>249</v>
      </c>
      <c r="C48" s="24" t="s">
        <v>37</v>
      </c>
      <c r="D48" s="8">
        <v>0</v>
      </c>
      <c r="E48" s="7">
        <v>0</v>
      </c>
      <c r="F48" s="7">
        <v>0</v>
      </c>
      <c r="G48" s="8">
        <v>0</v>
      </c>
      <c r="H48" s="7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/>
      <c r="O48" s="8"/>
      <c r="P48" s="7">
        <f t="shared" si="0"/>
        <v>0</v>
      </c>
    </row>
    <row r="49" spans="1:18" x14ac:dyDescent="0.25">
      <c r="C49" s="23" t="s">
        <v>38</v>
      </c>
      <c r="D49" s="379">
        <v>0</v>
      </c>
      <c r="E49" s="379">
        <v>0</v>
      </c>
      <c r="F49" s="379">
        <v>0</v>
      </c>
      <c r="G49" s="379">
        <v>0</v>
      </c>
      <c r="H49" s="379">
        <v>0</v>
      </c>
      <c r="I49" s="379">
        <v>0</v>
      </c>
      <c r="J49" s="379">
        <v>0</v>
      </c>
      <c r="K49" s="379">
        <v>0</v>
      </c>
      <c r="L49" s="379">
        <v>0</v>
      </c>
      <c r="M49" s="379">
        <v>0</v>
      </c>
      <c r="N49" s="379"/>
      <c r="O49" s="379"/>
      <c r="P49" s="379">
        <f t="shared" si="0"/>
        <v>0</v>
      </c>
      <c r="R49" s="26"/>
    </row>
    <row r="50" spans="1:18" x14ac:dyDescent="0.25">
      <c r="A50">
        <v>251</v>
      </c>
      <c r="C50" s="24" t="s">
        <v>39</v>
      </c>
      <c r="D50" s="8">
        <v>0</v>
      </c>
      <c r="E50" s="7">
        <v>0</v>
      </c>
      <c r="F50" s="7">
        <v>0</v>
      </c>
      <c r="G50" s="8">
        <v>0</v>
      </c>
      <c r="H50" s="7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/>
      <c r="O50" s="8"/>
      <c r="P50" s="7">
        <f t="shared" si="0"/>
        <v>0</v>
      </c>
    </row>
    <row r="51" spans="1:18" x14ac:dyDescent="0.25">
      <c r="A51">
        <v>252</v>
      </c>
      <c r="C51" s="24" t="s">
        <v>40</v>
      </c>
      <c r="D51" s="8">
        <v>0</v>
      </c>
      <c r="E51" s="7">
        <v>0</v>
      </c>
      <c r="F51" s="7">
        <v>0</v>
      </c>
      <c r="G51" s="8">
        <v>0</v>
      </c>
      <c r="H51" s="7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/>
      <c r="O51" s="8"/>
      <c r="P51" s="7">
        <f t="shared" si="0"/>
        <v>0</v>
      </c>
    </row>
    <row r="52" spans="1:18" x14ac:dyDescent="0.25">
      <c r="A52">
        <v>253</v>
      </c>
      <c r="C52" s="24" t="s">
        <v>41</v>
      </c>
      <c r="D52" s="8">
        <v>0</v>
      </c>
      <c r="E52" s="7">
        <v>0</v>
      </c>
      <c r="F52" s="7">
        <v>0</v>
      </c>
      <c r="G52" s="8">
        <v>0</v>
      </c>
      <c r="H52" s="7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/>
      <c r="O52" s="8"/>
      <c r="P52" s="7">
        <f t="shared" si="0"/>
        <v>0</v>
      </c>
    </row>
    <row r="53" spans="1:18" x14ac:dyDescent="0.25">
      <c r="A53">
        <v>254</v>
      </c>
      <c r="C53" s="24" t="s">
        <v>42</v>
      </c>
      <c r="D53" s="8">
        <v>0</v>
      </c>
      <c r="E53" s="7">
        <v>0</v>
      </c>
      <c r="F53" s="7">
        <v>0</v>
      </c>
      <c r="G53" s="8">
        <v>0</v>
      </c>
      <c r="H53" s="7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/>
      <c r="O53" s="8"/>
      <c r="P53" s="7">
        <f t="shared" si="0"/>
        <v>0</v>
      </c>
    </row>
    <row r="54" spans="1:18" x14ac:dyDescent="0.25">
      <c r="A54">
        <v>256</v>
      </c>
      <c r="C54" s="24" t="s">
        <v>43</v>
      </c>
      <c r="D54" s="8">
        <v>0</v>
      </c>
      <c r="E54" s="7">
        <v>0</v>
      </c>
      <c r="F54" s="7">
        <v>0</v>
      </c>
      <c r="G54" s="8">
        <v>0</v>
      </c>
      <c r="H54" s="7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/>
      <c r="O54" s="8"/>
      <c r="P54" s="7">
        <f t="shared" si="0"/>
        <v>0</v>
      </c>
    </row>
    <row r="55" spans="1:18" x14ac:dyDescent="0.25">
      <c r="A55">
        <v>259</v>
      </c>
      <c r="C55" s="24" t="s">
        <v>44</v>
      </c>
      <c r="D55" s="8">
        <v>0</v>
      </c>
      <c r="E55" s="7">
        <v>0</v>
      </c>
      <c r="F55" s="7">
        <v>0</v>
      </c>
      <c r="G55" s="8">
        <v>0</v>
      </c>
      <c r="H55" s="7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/>
      <c r="O55" s="8"/>
      <c r="P55" s="7">
        <f t="shared" si="0"/>
        <v>0</v>
      </c>
    </row>
    <row r="56" spans="1:18" x14ac:dyDescent="0.25">
      <c r="C56" s="23" t="s">
        <v>45</v>
      </c>
      <c r="D56" s="379">
        <v>3964899.51</v>
      </c>
      <c r="E56" s="379">
        <v>5744476.6600000001</v>
      </c>
      <c r="F56" s="379">
        <v>9013306.2599999998</v>
      </c>
      <c r="G56" s="379">
        <v>2482163.62</v>
      </c>
      <c r="H56" s="379">
        <v>3410800.12</v>
      </c>
      <c r="I56" s="379">
        <v>2872131.48</v>
      </c>
      <c r="J56" s="379">
        <v>2199031.62</v>
      </c>
      <c r="K56" s="379">
        <v>13136971.460000001</v>
      </c>
      <c r="L56" s="379">
        <v>2303419.189999999</v>
      </c>
      <c r="M56" s="379">
        <v>978750.77999999991</v>
      </c>
      <c r="N56" s="379"/>
      <c r="O56" s="379"/>
      <c r="P56" s="9">
        <f>SUM(D56:O56)</f>
        <v>46105950.700000003</v>
      </c>
      <c r="R56" s="26"/>
    </row>
    <row r="57" spans="1:18" x14ac:dyDescent="0.25">
      <c r="A57">
        <v>261</v>
      </c>
      <c r="C57" s="24" t="s">
        <v>46</v>
      </c>
      <c r="D57" s="8">
        <v>202780.48</v>
      </c>
      <c r="E57" s="7">
        <v>226321.1999999999</v>
      </c>
      <c r="F57" s="7">
        <v>425638</v>
      </c>
      <c r="G57" s="8">
        <v>574824.34000000008</v>
      </c>
      <c r="H57" s="7">
        <v>0</v>
      </c>
      <c r="I57" s="8">
        <v>2809764.4</v>
      </c>
      <c r="J57" s="8">
        <v>933772.81999999983</v>
      </c>
      <c r="K57" s="8">
        <v>12809661.75</v>
      </c>
      <c r="L57" s="8">
        <v>714743.28999999911</v>
      </c>
      <c r="M57" s="8">
        <v>346373.64</v>
      </c>
      <c r="N57" s="8"/>
      <c r="O57" s="8"/>
      <c r="P57" s="7">
        <f t="shared" si="0"/>
        <v>19043879.920000002</v>
      </c>
    </row>
    <row r="58" spans="1:18" x14ac:dyDescent="0.25">
      <c r="A58">
        <v>262</v>
      </c>
      <c r="C58" s="24" t="s">
        <v>47</v>
      </c>
      <c r="D58" s="8">
        <v>149280</v>
      </c>
      <c r="E58" s="7">
        <v>147222</v>
      </c>
      <c r="F58" s="7">
        <v>6686</v>
      </c>
      <c r="G58" s="8">
        <v>0</v>
      </c>
      <c r="H58" s="7">
        <v>0</v>
      </c>
      <c r="I58" s="8">
        <v>0</v>
      </c>
      <c r="J58" s="8">
        <v>6900</v>
      </c>
      <c r="K58" s="8">
        <v>9860.35</v>
      </c>
      <c r="L58" s="8">
        <v>0</v>
      </c>
      <c r="M58" s="8">
        <v>0</v>
      </c>
      <c r="N58" s="8"/>
      <c r="O58" s="8"/>
      <c r="P58" s="7">
        <f t="shared" si="0"/>
        <v>319948.34999999998</v>
      </c>
    </row>
    <row r="59" spans="1:18" x14ac:dyDescent="0.25">
      <c r="A59">
        <v>263</v>
      </c>
      <c r="C59" s="24" t="s">
        <v>48</v>
      </c>
      <c r="D59" s="8">
        <v>18389</v>
      </c>
      <c r="E59" s="7">
        <v>0</v>
      </c>
      <c r="F59" s="7">
        <v>0</v>
      </c>
      <c r="G59" s="8">
        <v>3400</v>
      </c>
      <c r="H59" s="7">
        <v>0</v>
      </c>
      <c r="I59" s="8">
        <v>3250</v>
      </c>
      <c r="J59" s="8">
        <v>0</v>
      </c>
      <c r="K59" s="8">
        <v>0</v>
      </c>
      <c r="L59" s="8">
        <v>0</v>
      </c>
      <c r="M59" s="8">
        <v>0</v>
      </c>
      <c r="N59" s="8"/>
      <c r="O59" s="8"/>
      <c r="P59" s="7">
        <f t="shared" si="0"/>
        <v>25039</v>
      </c>
    </row>
    <row r="60" spans="1:18" x14ac:dyDescent="0.25">
      <c r="A60">
        <v>264</v>
      </c>
      <c r="C60" s="24" t="s">
        <v>49</v>
      </c>
      <c r="D60" s="8">
        <v>0</v>
      </c>
      <c r="E60" s="7">
        <v>0</v>
      </c>
      <c r="F60" s="7">
        <v>3235259.1999999997</v>
      </c>
      <c r="G60" s="8">
        <v>0</v>
      </c>
      <c r="H60" s="7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/>
      <c r="O60" s="8"/>
      <c r="P60" s="7">
        <f t="shared" si="0"/>
        <v>3235259.1999999997</v>
      </c>
    </row>
    <row r="61" spans="1:18" x14ac:dyDescent="0.25">
      <c r="A61">
        <v>265</v>
      </c>
      <c r="C61" s="24" t="s">
        <v>50</v>
      </c>
      <c r="D61" s="8">
        <v>116195.00999999998</v>
      </c>
      <c r="E61" s="7">
        <v>720115.61</v>
      </c>
      <c r="F61" s="7">
        <v>194778.33000000002</v>
      </c>
      <c r="G61" s="8">
        <v>0</v>
      </c>
      <c r="H61" s="8">
        <v>0</v>
      </c>
      <c r="I61" s="8">
        <v>0</v>
      </c>
      <c r="J61" s="8">
        <v>16584</v>
      </c>
      <c r="K61" s="8">
        <v>191925.9</v>
      </c>
      <c r="L61" s="8">
        <v>512862.25</v>
      </c>
      <c r="M61" s="8">
        <v>0</v>
      </c>
      <c r="N61" s="8"/>
      <c r="O61" s="8"/>
      <c r="P61" s="7">
        <f t="shared" si="0"/>
        <v>1752461.0999999999</v>
      </c>
    </row>
    <row r="62" spans="1:18" x14ac:dyDescent="0.25">
      <c r="A62">
        <v>266</v>
      </c>
      <c r="C62" s="24" t="s">
        <v>51</v>
      </c>
      <c r="D62" s="8">
        <v>0</v>
      </c>
      <c r="E62" s="7">
        <v>0</v>
      </c>
      <c r="F62" s="7">
        <v>-951.28000000002794</v>
      </c>
      <c r="G62" s="8">
        <v>0</v>
      </c>
      <c r="H62" s="7">
        <v>1598505.93</v>
      </c>
      <c r="I62" s="8">
        <v>0</v>
      </c>
      <c r="J62" s="8">
        <v>56024.800000000003</v>
      </c>
      <c r="K62" s="8">
        <v>0</v>
      </c>
      <c r="L62" s="8">
        <v>1012603.4600000001</v>
      </c>
      <c r="M62" s="8">
        <v>0</v>
      </c>
      <c r="N62" s="8"/>
      <c r="O62" s="8"/>
      <c r="P62" s="7">
        <f t="shared" si="0"/>
        <v>2666182.91</v>
      </c>
    </row>
    <row r="63" spans="1:18" x14ac:dyDescent="0.25">
      <c r="A63">
        <v>267</v>
      </c>
      <c r="C63" s="24" t="s">
        <v>52</v>
      </c>
      <c r="D63" s="8">
        <v>0</v>
      </c>
      <c r="E63" s="7">
        <v>0</v>
      </c>
      <c r="F63" s="7">
        <v>0</v>
      </c>
      <c r="G63" s="8">
        <v>0</v>
      </c>
      <c r="H63" s="7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/>
      <c r="O63" s="8"/>
      <c r="P63" s="7">
        <f t="shared" si="0"/>
        <v>0</v>
      </c>
    </row>
    <row r="64" spans="1:18" x14ac:dyDescent="0.25">
      <c r="A64">
        <v>268</v>
      </c>
      <c r="C64" s="24" t="s">
        <v>53</v>
      </c>
      <c r="D64" s="8">
        <v>3478255.02</v>
      </c>
      <c r="E64" s="7">
        <v>4650817.8500000006</v>
      </c>
      <c r="F64" s="7">
        <v>5151896.01</v>
      </c>
      <c r="G64" s="8">
        <v>1903939.28</v>
      </c>
      <c r="H64" s="7">
        <v>1812294.1900000002</v>
      </c>
      <c r="I64" s="8">
        <v>59117.08</v>
      </c>
      <c r="J64" s="8">
        <v>1185750</v>
      </c>
      <c r="K64" s="8">
        <v>125523.46</v>
      </c>
      <c r="L64" s="8">
        <v>63210.190000000061</v>
      </c>
      <c r="M64" s="8">
        <v>632377.1399999999</v>
      </c>
      <c r="N64" s="8"/>
      <c r="O64" s="8"/>
      <c r="P64" s="7">
        <f t="shared" si="0"/>
        <v>19063180.220000003</v>
      </c>
    </row>
    <row r="65" spans="1:18" x14ac:dyDescent="0.25">
      <c r="A65">
        <v>269</v>
      </c>
      <c r="C65" s="24" t="s">
        <v>54</v>
      </c>
      <c r="D65" s="8">
        <v>0</v>
      </c>
      <c r="E65" s="7">
        <v>0</v>
      </c>
      <c r="F65" s="7">
        <v>0</v>
      </c>
      <c r="G65" s="8">
        <v>0</v>
      </c>
      <c r="H65" s="7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/>
      <c r="O65" s="8"/>
      <c r="P65" s="7">
        <f t="shared" si="0"/>
        <v>0</v>
      </c>
    </row>
    <row r="66" spans="1:18" x14ac:dyDescent="0.25">
      <c r="C66" s="23" t="s">
        <v>55</v>
      </c>
      <c r="D66" s="379">
        <v>0</v>
      </c>
      <c r="E66" s="379">
        <v>180002.52</v>
      </c>
      <c r="F66" s="379">
        <v>0</v>
      </c>
      <c r="G66" s="379">
        <v>0</v>
      </c>
      <c r="H66" s="379">
        <v>865329.89</v>
      </c>
      <c r="I66" s="380">
        <v>0</v>
      </c>
      <c r="J66" s="380">
        <v>0</v>
      </c>
      <c r="K66" s="379">
        <v>0</v>
      </c>
      <c r="L66" s="379">
        <v>0</v>
      </c>
      <c r="M66" s="379">
        <v>0</v>
      </c>
      <c r="N66" s="379"/>
      <c r="O66" s="379"/>
      <c r="P66" s="9">
        <f>SUM(D66:O66)</f>
        <v>1045332.41</v>
      </c>
      <c r="R66" s="26"/>
    </row>
    <row r="67" spans="1:18" x14ac:dyDescent="0.25">
      <c r="A67">
        <v>271</v>
      </c>
      <c r="C67" s="24" t="s">
        <v>56</v>
      </c>
      <c r="D67" s="8">
        <v>0</v>
      </c>
      <c r="E67" s="7">
        <v>180002.52</v>
      </c>
      <c r="F67" s="7">
        <v>0</v>
      </c>
      <c r="G67" s="8">
        <v>0</v>
      </c>
      <c r="H67" s="7">
        <v>865329.89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/>
      <c r="O67" s="8"/>
      <c r="P67" s="7">
        <f>SUM(D67:O67)</f>
        <v>1045332.41</v>
      </c>
    </row>
    <row r="68" spans="1:18" x14ac:dyDescent="0.25">
      <c r="A68">
        <v>272</v>
      </c>
      <c r="C68" s="24" t="s">
        <v>57</v>
      </c>
      <c r="D68" s="8">
        <v>0</v>
      </c>
      <c r="E68" s="7">
        <v>0</v>
      </c>
      <c r="F68" s="7">
        <v>0</v>
      </c>
      <c r="G68" s="8">
        <v>0</v>
      </c>
      <c r="H68" s="7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/>
      <c r="O68" s="8"/>
      <c r="P68" s="7">
        <f t="shared" si="0"/>
        <v>0</v>
      </c>
    </row>
    <row r="69" spans="1:18" x14ac:dyDescent="0.25">
      <c r="A69">
        <v>273</v>
      </c>
      <c r="C69" s="24" t="s">
        <v>58</v>
      </c>
      <c r="D69" s="8">
        <v>0</v>
      </c>
      <c r="E69" s="7">
        <v>0</v>
      </c>
      <c r="F69" s="7">
        <v>0</v>
      </c>
      <c r="G69" s="8">
        <v>0</v>
      </c>
      <c r="H69" s="7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/>
      <c r="O69" s="8"/>
      <c r="P69" s="7">
        <f t="shared" si="0"/>
        <v>0</v>
      </c>
    </row>
    <row r="70" spans="1:18" ht="30" x14ac:dyDescent="0.25">
      <c r="A70">
        <v>274</v>
      </c>
      <c r="C70" s="24" t="s">
        <v>59</v>
      </c>
      <c r="D70" s="8">
        <v>0</v>
      </c>
      <c r="E70" s="7">
        <v>0</v>
      </c>
      <c r="F70" s="7">
        <v>0</v>
      </c>
      <c r="G70" s="8">
        <v>0</v>
      </c>
      <c r="H70" s="7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/>
      <c r="O70" s="8"/>
      <c r="P70" s="7">
        <f t="shared" si="0"/>
        <v>0</v>
      </c>
    </row>
    <row r="71" spans="1:18" x14ac:dyDescent="0.25">
      <c r="C71" s="23" t="s">
        <v>85</v>
      </c>
      <c r="D71" s="379">
        <v>0</v>
      </c>
      <c r="E71" s="379">
        <v>0</v>
      </c>
      <c r="F71" s="379">
        <v>0</v>
      </c>
      <c r="G71" s="379">
        <v>0</v>
      </c>
      <c r="H71" s="379">
        <v>0</v>
      </c>
      <c r="I71" s="380">
        <v>0</v>
      </c>
      <c r="J71" s="380">
        <v>0</v>
      </c>
      <c r="K71" s="379">
        <v>0</v>
      </c>
      <c r="L71" s="379">
        <v>0</v>
      </c>
      <c r="M71" s="379">
        <v>0</v>
      </c>
      <c r="N71" s="379"/>
      <c r="O71" s="379"/>
      <c r="P71" s="379">
        <f t="shared" ref="P71:P86" si="1">SUM(D71:O71)</f>
        <v>0</v>
      </c>
    </row>
    <row r="72" spans="1:18" x14ac:dyDescent="0.25">
      <c r="A72">
        <v>281</v>
      </c>
      <c r="C72" s="24" t="s">
        <v>86</v>
      </c>
      <c r="D72" s="8">
        <v>0</v>
      </c>
      <c r="E72" s="7">
        <v>0</v>
      </c>
      <c r="F72" s="7">
        <v>0</v>
      </c>
      <c r="G72" s="8">
        <v>0</v>
      </c>
      <c r="H72" s="7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/>
      <c r="O72" s="8"/>
      <c r="P72" s="7">
        <f t="shared" si="1"/>
        <v>0</v>
      </c>
    </row>
    <row r="73" spans="1:18" x14ac:dyDescent="0.25">
      <c r="A73">
        <v>282</v>
      </c>
      <c r="C73" s="24" t="s">
        <v>87</v>
      </c>
      <c r="D73" s="8">
        <v>0</v>
      </c>
      <c r="E73" s="7">
        <v>0</v>
      </c>
      <c r="F73" s="7">
        <v>0</v>
      </c>
      <c r="G73" s="8">
        <v>0</v>
      </c>
      <c r="H73" s="7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/>
      <c r="O73" s="8"/>
      <c r="P73" s="7">
        <f t="shared" si="1"/>
        <v>0</v>
      </c>
    </row>
    <row r="74" spans="1:18" x14ac:dyDescent="0.25">
      <c r="C74" s="23" t="s">
        <v>88</v>
      </c>
      <c r="D74" s="379">
        <v>0</v>
      </c>
      <c r="E74" s="379">
        <v>0</v>
      </c>
      <c r="F74" s="379">
        <v>0</v>
      </c>
      <c r="G74" s="379">
        <v>0</v>
      </c>
      <c r="H74" s="379">
        <v>0</v>
      </c>
      <c r="I74" s="380">
        <v>0</v>
      </c>
      <c r="J74" s="380">
        <v>0</v>
      </c>
      <c r="K74" s="379">
        <v>0</v>
      </c>
      <c r="L74" s="379">
        <v>0</v>
      </c>
      <c r="M74" s="379">
        <v>0</v>
      </c>
      <c r="N74" s="379"/>
      <c r="O74" s="379"/>
      <c r="P74" s="379">
        <f t="shared" si="1"/>
        <v>0</v>
      </c>
    </row>
    <row r="75" spans="1:18" x14ac:dyDescent="0.25">
      <c r="A75">
        <v>291</v>
      </c>
      <c r="C75" s="24" t="s">
        <v>89</v>
      </c>
      <c r="D75" s="8">
        <v>0</v>
      </c>
      <c r="E75" s="7">
        <v>0</v>
      </c>
      <c r="F75" s="7">
        <v>0</v>
      </c>
      <c r="G75" s="8">
        <v>0</v>
      </c>
      <c r="H75" s="7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/>
      <c r="O75" s="8"/>
      <c r="P75" s="7">
        <f t="shared" si="1"/>
        <v>0</v>
      </c>
    </row>
    <row r="76" spans="1:18" x14ac:dyDescent="0.25">
      <c r="A76">
        <v>292</v>
      </c>
      <c r="C76" s="24" t="s">
        <v>90</v>
      </c>
      <c r="D76" s="8">
        <v>0</v>
      </c>
      <c r="E76" s="7">
        <v>0</v>
      </c>
      <c r="F76" s="7">
        <v>0</v>
      </c>
      <c r="G76" s="8">
        <v>0</v>
      </c>
      <c r="H76" s="7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/>
      <c r="O76" s="8"/>
      <c r="P76" s="7">
        <f t="shared" si="1"/>
        <v>0</v>
      </c>
    </row>
    <row r="77" spans="1:18" x14ac:dyDescent="0.25">
      <c r="A77">
        <v>294</v>
      </c>
      <c r="C77" s="24" t="s">
        <v>91</v>
      </c>
      <c r="D77" s="8">
        <v>0</v>
      </c>
      <c r="E77" s="7">
        <v>0</v>
      </c>
      <c r="F77" s="7">
        <v>0</v>
      </c>
      <c r="G77" s="8">
        <v>0</v>
      </c>
      <c r="H77" s="7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/>
      <c r="O77" s="8"/>
      <c r="P77" s="7">
        <f t="shared" si="1"/>
        <v>0</v>
      </c>
    </row>
    <row r="78" spans="1:18" x14ac:dyDescent="0.25">
      <c r="C78" s="22" t="s">
        <v>60</v>
      </c>
      <c r="D78" s="10">
        <v>6890000</v>
      </c>
      <c r="E78" s="10">
        <v>5865397</v>
      </c>
      <c r="F78" s="10">
        <v>13471988</v>
      </c>
      <c r="G78" s="10">
        <v>1676355</v>
      </c>
      <c r="H78" s="10">
        <v>4935845.0000000009</v>
      </c>
      <c r="I78" s="10">
        <v>4094083.9999999981</v>
      </c>
      <c r="J78" s="10">
        <v>5270522</v>
      </c>
      <c r="K78" s="1">
        <v>7296717.9999999953</v>
      </c>
      <c r="L78" s="1">
        <v>3660620</v>
      </c>
      <c r="M78" s="1">
        <v>3163788.76</v>
      </c>
      <c r="N78" s="1"/>
      <c r="O78" s="1"/>
      <c r="P78" s="10">
        <f>SUM(D78:O78)</f>
        <v>56325317.75999999</v>
      </c>
    </row>
    <row r="79" spans="1:18" x14ac:dyDescent="0.25">
      <c r="C79" s="23" t="s">
        <v>61</v>
      </c>
      <c r="D79" s="379">
        <v>6890000</v>
      </c>
      <c r="E79" s="379">
        <v>5865397</v>
      </c>
      <c r="F79" s="379">
        <v>13471988</v>
      </c>
      <c r="G79" s="379">
        <v>1676355</v>
      </c>
      <c r="H79" s="379">
        <v>4935845.0000000009</v>
      </c>
      <c r="I79" s="379">
        <v>4094083.9999999981</v>
      </c>
      <c r="J79" s="379">
        <v>5270522</v>
      </c>
      <c r="K79" s="379">
        <v>7296717.9999999953</v>
      </c>
      <c r="L79" s="379">
        <v>3660620</v>
      </c>
      <c r="M79" s="379">
        <v>3163788.76</v>
      </c>
      <c r="N79" s="379"/>
      <c r="O79" s="379"/>
      <c r="P79" s="379">
        <f t="shared" si="1"/>
        <v>56325317.75999999</v>
      </c>
    </row>
    <row r="80" spans="1:18" x14ac:dyDescent="0.25">
      <c r="A80">
        <v>411</v>
      </c>
      <c r="C80" s="24" t="s">
        <v>92</v>
      </c>
      <c r="D80" s="7">
        <v>6890000</v>
      </c>
      <c r="E80" s="182">
        <v>5865397</v>
      </c>
      <c r="F80" s="182">
        <v>-9378012</v>
      </c>
      <c r="G80" s="182">
        <v>1676355</v>
      </c>
      <c r="H80" s="7">
        <v>2325845.0000000009</v>
      </c>
      <c r="I80" s="7">
        <v>2744083.9999999981</v>
      </c>
      <c r="J80" s="7">
        <v>1370522</v>
      </c>
      <c r="K80" s="7">
        <v>446718.00000000017</v>
      </c>
      <c r="L80" s="7">
        <v>960620</v>
      </c>
      <c r="M80" s="8">
        <v>1047648</v>
      </c>
      <c r="N80" s="7"/>
      <c r="O80" s="7"/>
      <c r="P80" s="7">
        <f t="shared" si="1"/>
        <v>13949177</v>
      </c>
    </row>
    <row r="81" spans="1:16" x14ac:dyDescent="0.25">
      <c r="A81">
        <v>412</v>
      </c>
      <c r="C81" s="24" t="s">
        <v>93</v>
      </c>
      <c r="D81" s="7">
        <v>0</v>
      </c>
      <c r="E81" s="182">
        <v>0</v>
      </c>
      <c r="F81" s="182">
        <v>22850000</v>
      </c>
      <c r="G81" s="182">
        <v>0</v>
      </c>
      <c r="H81" s="182">
        <v>2610000</v>
      </c>
      <c r="I81" s="182">
        <v>1350000</v>
      </c>
      <c r="J81" s="182">
        <v>3900000</v>
      </c>
      <c r="K81" s="182">
        <v>6849999.9999999953</v>
      </c>
      <c r="L81" s="182">
        <v>2700000</v>
      </c>
      <c r="M81" s="8">
        <v>2116140.7599999998</v>
      </c>
      <c r="N81" s="16"/>
      <c r="O81" s="16"/>
      <c r="P81" s="7">
        <f t="shared" si="1"/>
        <v>42376140.75999999</v>
      </c>
    </row>
    <row r="82" spans="1:16" x14ac:dyDescent="0.25">
      <c r="C82" s="23" t="s">
        <v>94</v>
      </c>
      <c r="D82" s="379">
        <v>0</v>
      </c>
      <c r="E82" s="379">
        <v>0</v>
      </c>
      <c r="F82" s="379">
        <v>0</v>
      </c>
      <c r="G82" s="379">
        <v>0</v>
      </c>
      <c r="H82" s="379">
        <v>0</v>
      </c>
      <c r="I82" s="379">
        <v>0</v>
      </c>
      <c r="J82" s="379">
        <v>0</v>
      </c>
      <c r="K82" s="379">
        <v>0</v>
      </c>
      <c r="L82" s="379">
        <v>0</v>
      </c>
      <c r="M82" s="379">
        <v>0</v>
      </c>
      <c r="N82" s="379"/>
      <c r="O82" s="379"/>
      <c r="P82" s="379">
        <f t="shared" si="1"/>
        <v>0</v>
      </c>
    </row>
    <row r="83" spans="1:16" x14ac:dyDescent="0.25">
      <c r="A83">
        <v>421</v>
      </c>
      <c r="C83" s="24" t="s">
        <v>95</v>
      </c>
      <c r="D83" s="7">
        <v>0</v>
      </c>
      <c r="E83" s="182">
        <v>0</v>
      </c>
      <c r="F83" s="182">
        <v>0</v>
      </c>
      <c r="G83" s="182">
        <v>0</v>
      </c>
      <c r="H83" s="182">
        <v>0</v>
      </c>
      <c r="I83" s="182">
        <v>0</v>
      </c>
      <c r="J83" s="182">
        <v>0</v>
      </c>
      <c r="K83" s="182">
        <v>0</v>
      </c>
      <c r="L83" s="182">
        <v>0</v>
      </c>
      <c r="M83" s="8">
        <v>0</v>
      </c>
      <c r="N83" s="7"/>
      <c r="O83" s="7"/>
      <c r="P83" s="7">
        <f t="shared" si="1"/>
        <v>0</v>
      </c>
    </row>
    <row r="84" spans="1:16" x14ac:dyDescent="0.25">
      <c r="A84">
        <v>422</v>
      </c>
      <c r="C84" s="24" t="s">
        <v>96</v>
      </c>
      <c r="D84" s="7">
        <v>0</v>
      </c>
      <c r="E84" s="182">
        <v>0</v>
      </c>
      <c r="F84" s="182">
        <v>0</v>
      </c>
      <c r="G84" s="182">
        <v>0</v>
      </c>
      <c r="H84" s="182">
        <v>0</v>
      </c>
      <c r="I84" s="182">
        <v>0</v>
      </c>
      <c r="J84" s="182">
        <v>0</v>
      </c>
      <c r="K84" s="182">
        <v>0</v>
      </c>
      <c r="L84" s="182">
        <v>0</v>
      </c>
      <c r="M84" s="8">
        <v>0</v>
      </c>
      <c r="N84" s="7"/>
      <c r="O84" s="7"/>
      <c r="P84" s="7">
        <f t="shared" si="1"/>
        <v>0</v>
      </c>
    </row>
    <row r="85" spans="1:16" x14ac:dyDescent="0.25">
      <c r="C85" s="23" t="s">
        <v>97</v>
      </c>
      <c r="D85" s="379">
        <v>0</v>
      </c>
      <c r="E85" s="379">
        <v>0</v>
      </c>
      <c r="F85" s="379">
        <v>0</v>
      </c>
      <c r="G85" s="379">
        <v>0</v>
      </c>
      <c r="H85" s="379">
        <v>0</v>
      </c>
      <c r="I85" s="379">
        <v>0</v>
      </c>
      <c r="J85" s="379">
        <v>0</v>
      </c>
      <c r="K85" s="379">
        <v>0</v>
      </c>
      <c r="L85" s="379">
        <v>0</v>
      </c>
      <c r="M85" s="379">
        <v>0</v>
      </c>
      <c r="N85" s="379"/>
      <c r="O85" s="379"/>
      <c r="P85" s="379">
        <f t="shared" si="1"/>
        <v>0</v>
      </c>
    </row>
    <row r="86" spans="1:16" x14ac:dyDescent="0.25">
      <c r="A86">
        <v>435</v>
      </c>
      <c r="C86" s="24" t="s">
        <v>98</v>
      </c>
      <c r="D86" s="7">
        <v>0</v>
      </c>
      <c r="E86" s="182">
        <v>0</v>
      </c>
      <c r="F86" s="182">
        <v>0</v>
      </c>
      <c r="G86" s="182">
        <v>0</v>
      </c>
      <c r="H86" s="182">
        <v>0</v>
      </c>
      <c r="I86" s="182">
        <v>0</v>
      </c>
      <c r="J86" s="182">
        <v>0</v>
      </c>
      <c r="K86" s="182">
        <v>0</v>
      </c>
      <c r="L86" s="182">
        <v>0</v>
      </c>
      <c r="M86" s="8">
        <v>0</v>
      </c>
      <c r="N86" s="7"/>
      <c r="O86" s="7"/>
      <c r="P86" s="7">
        <f t="shared" si="1"/>
        <v>0</v>
      </c>
    </row>
    <row r="87" spans="1:16" x14ac:dyDescent="0.25">
      <c r="C87" s="6" t="s">
        <v>81</v>
      </c>
      <c r="D87" s="11">
        <v>217872330.85000002</v>
      </c>
      <c r="E87" s="11">
        <v>238362254.42000002</v>
      </c>
      <c r="F87" s="11">
        <v>319818819.30999994</v>
      </c>
      <c r="G87" s="11">
        <f>+SUM(G78,G56,G40,G30,G20,G14)</f>
        <v>247382910.88000003</v>
      </c>
      <c r="H87" s="11">
        <v>259433376.69999996</v>
      </c>
      <c r="I87" s="11">
        <v>331275901.46999449</v>
      </c>
      <c r="J87" s="11">
        <f>+SUM(J78,J56,J40,J30,J20,J14)</f>
        <v>301333519.53999996</v>
      </c>
      <c r="K87" s="11">
        <f>+SUM(K78,K56,K40,K30,K20,K14)</f>
        <v>318323470.61000001</v>
      </c>
      <c r="L87" s="11">
        <f>+SUM(L78,L56,L40,L30,L20,L14)</f>
        <v>304343619.09000003</v>
      </c>
      <c r="M87" s="11">
        <f>+SUM(M78,M56,M40,M30,M20,M14)</f>
        <v>420068927.38000005</v>
      </c>
      <c r="N87" s="11">
        <v>0</v>
      </c>
      <c r="O87" s="11">
        <v>0</v>
      </c>
      <c r="P87" s="11">
        <f>SUM(D87:O87)</f>
        <v>2958215130.2499948</v>
      </c>
    </row>
    <row r="88" spans="1:16" x14ac:dyDescent="0.25">
      <c r="C88" t="s">
        <v>75</v>
      </c>
      <c r="D88" s="7"/>
      <c r="E88" s="7"/>
      <c r="F88" s="7"/>
      <c r="G88" s="7"/>
      <c r="H88" s="7"/>
      <c r="P88" s="7"/>
    </row>
    <row r="89" spans="1:16" x14ac:dyDescent="0.25">
      <c r="C89" t="s">
        <v>654</v>
      </c>
      <c r="D89" s="7"/>
      <c r="E89" s="7"/>
      <c r="F89" s="7"/>
      <c r="G89" s="7"/>
      <c r="H89" s="7"/>
      <c r="O89" s="8"/>
      <c r="P89" s="8"/>
    </row>
    <row r="90" spans="1:16" x14ac:dyDescent="0.25">
      <c r="C90" t="s">
        <v>655</v>
      </c>
      <c r="D90" s="7"/>
      <c r="E90" s="7"/>
      <c r="F90" s="7"/>
      <c r="G90" s="7"/>
      <c r="H90" s="7"/>
    </row>
    <row r="91" spans="1:16" x14ac:dyDescent="0.25">
      <c r="C91" t="s">
        <v>660</v>
      </c>
      <c r="D91" s="7"/>
      <c r="E91" s="7"/>
      <c r="F91" s="7"/>
      <c r="G91" s="7"/>
      <c r="H91" s="7"/>
      <c r="N91" s="8"/>
      <c r="O91" s="8"/>
    </row>
    <row r="92" spans="1:16" x14ac:dyDescent="0.25">
      <c r="C92" t="s">
        <v>663</v>
      </c>
      <c r="D92" s="7"/>
      <c r="E92" s="7"/>
      <c r="F92" s="7"/>
      <c r="G92" s="7"/>
      <c r="H92" s="7"/>
    </row>
    <row r="93" spans="1:16" ht="14.1" customHeight="1" x14ac:dyDescent="0.25">
      <c r="C93"/>
      <c r="D93" s="7"/>
      <c r="E93" s="7"/>
      <c r="F93" s="7"/>
      <c r="G93" s="7"/>
      <c r="H93" s="7"/>
    </row>
    <row r="94" spans="1:16" ht="14.1" customHeight="1" x14ac:dyDescent="0.25">
      <c r="C94"/>
      <c r="D94" s="7"/>
      <c r="E94" s="7"/>
      <c r="F94" s="7"/>
      <c r="G94" s="7"/>
      <c r="H94" s="7"/>
    </row>
    <row r="95" spans="1:16" ht="14.1" customHeight="1" x14ac:dyDescent="0.25">
      <c r="C95"/>
      <c r="D95" s="7"/>
      <c r="E95" s="7"/>
      <c r="F95" s="7"/>
      <c r="G95" s="7"/>
      <c r="H95" s="7"/>
    </row>
    <row r="96" spans="1:16" ht="13.5" customHeight="1" x14ac:dyDescent="0.25">
      <c r="C96"/>
      <c r="D96" s="7"/>
      <c r="E96" s="7"/>
      <c r="F96" s="7"/>
      <c r="G96" s="7"/>
      <c r="H96" s="7"/>
    </row>
    <row r="97" spans="3:8" ht="14.1" customHeight="1" x14ac:dyDescent="0.25">
      <c r="C97"/>
      <c r="D97" s="7"/>
      <c r="E97" s="7"/>
      <c r="F97" s="7"/>
      <c r="G97" s="7"/>
      <c r="H97" s="7"/>
    </row>
    <row r="98" spans="3:8" ht="13.5" customHeight="1" x14ac:dyDescent="0.25">
      <c r="C98"/>
      <c r="D98" s="7"/>
      <c r="E98" s="7"/>
      <c r="F98" s="7"/>
      <c r="G98" s="7"/>
      <c r="H98" s="7"/>
    </row>
    <row r="99" spans="3:8" ht="14.1" customHeight="1" x14ac:dyDescent="0.25">
      <c r="C99"/>
      <c r="D99" s="7"/>
      <c r="E99" s="7"/>
      <c r="F99" s="7"/>
      <c r="G99" s="7"/>
      <c r="H99" s="7"/>
    </row>
    <row r="100" spans="3:8" ht="14.1" customHeight="1" x14ac:dyDescent="0.25">
      <c r="C100"/>
      <c r="D100" s="7"/>
      <c r="E100" s="7"/>
      <c r="F100" s="7"/>
      <c r="G100" s="7"/>
      <c r="H100" s="7"/>
    </row>
    <row r="101" spans="3:8" ht="14.1" customHeight="1" x14ac:dyDescent="0.25">
      <c r="C101"/>
      <c r="D101" s="7"/>
      <c r="E101" s="7"/>
      <c r="F101" s="7"/>
      <c r="G101" s="7"/>
      <c r="H101" s="7"/>
    </row>
    <row r="102" spans="3:8" ht="14.1" customHeight="1" x14ac:dyDescent="0.25">
      <c r="C102"/>
      <c r="D102" s="7"/>
      <c r="E102" s="7"/>
      <c r="F102" s="7"/>
      <c r="G102" s="7"/>
      <c r="H102" s="7"/>
    </row>
    <row r="103" spans="3:8" ht="14.1" customHeight="1" x14ac:dyDescent="0.25">
      <c r="C103"/>
      <c r="D103" s="7"/>
      <c r="E103" s="7"/>
      <c r="F103" s="7"/>
      <c r="G103" s="7"/>
      <c r="H103" s="7"/>
    </row>
    <row r="104" spans="3:8" ht="14.1" customHeight="1" x14ac:dyDescent="0.25">
      <c r="C104"/>
      <c r="D104" s="7"/>
      <c r="E104" s="7"/>
      <c r="F104" s="7"/>
      <c r="G104" s="7"/>
      <c r="H104" s="7"/>
    </row>
    <row r="105" spans="3:8" ht="14.1" customHeight="1" x14ac:dyDescent="0.25">
      <c r="C105"/>
      <c r="D105" s="7"/>
      <c r="E105" s="7"/>
      <c r="F105" s="7"/>
      <c r="G105" s="7"/>
      <c r="H105" s="7"/>
    </row>
    <row r="106" spans="3:8" ht="14.1" customHeight="1" x14ac:dyDescent="0.25">
      <c r="C106"/>
      <c r="D106" s="7"/>
      <c r="E106" s="7"/>
      <c r="F106" s="7"/>
      <c r="G106" s="7"/>
      <c r="H106" s="7"/>
    </row>
    <row r="107" spans="3:8" ht="14.1" customHeight="1" x14ac:dyDescent="0.25">
      <c r="C107"/>
      <c r="D107" s="7"/>
      <c r="E107" s="7"/>
      <c r="F107" s="7"/>
      <c r="G107" s="7"/>
      <c r="H107" s="7"/>
    </row>
    <row r="108" spans="3:8" ht="14.1" customHeight="1" x14ac:dyDescent="0.25">
      <c r="C108"/>
      <c r="D108" s="7"/>
      <c r="E108" s="7"/>
      <c r="F108" s="7"/>
      <c r="G108" s="7"/>
      <c r="H108" s="7"/>
    </row>
    <row r="109" spans="3:8" ht="14.1" customHeight="1" x14ac:dyDescent="0.25">
      <c r="C109"/>
      <c r="D109" s="7"/>
      <c r="E109" s="7"/>
      <c r="F109" s="7"/>
      <c r="G109" s="7"/>
      <c r="H109" s="7"/>
    </row>
    <row r="110" spans="3:8" ht="14.1" customHeight="1" x14ac:dyDescent="0.25">
      <c r="C110"/>
      <c r="D110" s="7"/>
      <c r="E110" s="7"/>
      <c r="F110" s="7"/>
      <c r="G110" s="7"/>
      <c r="H110" s="7"/>
    </row>
    <row r="111" spans="3:8" ht="14.1" customHeight="1" x14ac:dyDescent="0.25">
      <c r="C111"/>
      <c r="D111" s="7"/>
      <c r="E111" s="7"/>
      <c r="F111" s="7"/>
      <c r="G111" s="7"/>
      <c r="H111" s="7"/>
    </row>
    <row r="112" spans="3:8" ht="14.1" customHeight="1" x14ac:dyDescent="0.25">
      <c r="C112"/>
      <c r="D112" s="7"/>
      <c r="E112" s="7"/>
      <c r="F112" s="7"/>
      <c r="G112" s="7"/>
      <c r="H112" s="7"/>
    </row>
    <row r="113" spans="3:14" ht="14.1" customHeight="1" x14ac:dyDescent="0.25">
      <c r="C113"/>
      <c r="D113" s="7"/>
      <c r="E113" s="7"/>
      <c r="F113" s="7"/>
      <c r="G113" s="7"/>
      <c r="H113" s="7"/>
    </row>
    <row r="114" spans="3:14" ht="14.1" customHeight="1" x14ac:dyDescent="0.25">
      <c r="C114"/>
      <c r="D114" s="7"/>
      <c r="E114" s="7"/>
      <c r="F114" s="7"/>
      <c r="G114" s="7"/>
      <c r="H114" s="7"/>
    </row>
    <row r="115" spans="3:14" ht="14.1" customHeight="1" x14ac:dyDescent="0.25">
      <c r="C115"/>
      <c r="D115" s="7"/>
      <c r="E115" s="7"/>
      <c r="F115" s="7"/>
      <c r="G115" s="7"/>
      <c r="H115" s="7"/>
    </row>
    <row r="116" spans="3:14" ht="14.1" customHeight="1" x14ac:dyDescent="0.25">
      <c r="C116"/>
      <c r="D116" s="7"/>
      <c r="E116" s="7"/>
      <c r="F116" s="7"/>
      <c r="G116" s="7"/>
      <c r="H116" s="7"/>
    </row>
    <row r="117" spans="3:14" ht="14.1" customHeight="1" x14ac:dyDescent="0.25">
      <c r="C117"/>
      <c r="D117" s="7"/>
      <c r="E117" s="7"/>
      <c r="F117" s="7"/>
      <c r="G117" s="7"/>
      <c r="H117" s="7"/>
    </row>
    <row r="118" spans="3:14" ht="14.1" customHeight="1" x14ac:dyDescent="0.25">
      <c r="C118"/>
      <c r="D118" s="7"/>
      <c r="E118" s="7"/>
      <c r="F118" s="7"/>
      <c r="G118" s="7"/>
      <c r="H118" s="7"/>
    </row>
    <row r="119" spans="3:14" ht="13.5" customHeight="1" x14ac:dyDescent="0.25">
      <c r="C119"/>
      <c r="D119" s="7"/>
      <c r="E119" s="7"/>
      <c r="F119" s="7"/>
      <c r="G119" s="7"/>
      <c r="H119" s="7"/>
    </row>
    <row r="120" spans="3:14" ht="14.1" customHeight="1" x14ac:dyDescent="0.25">
      <c r="C120" s="25" t="s">
        <v>99</v>
      </c>
      <c r="J120" s="431" t="s">
        <v>105</v>
      </c>
      <c r="K120" s="432"/>
      <c r="L120" s="432"/>
      <c r="M120" s="432"/>
      <c r="N120" s="432"/>
    </row>
    <row r="121" spans="3:14" ht="15.75" x14ac:dyDescent="0.25">
      <c r="C121" s="18" t="s">
        <v>76</v>
      </c>
      <c r="D121" s="19"/>
      <c r="J121" s="424" t="s">
        <v>661</v>
      </c>
      <c r="K121" s="424"/>
      <c r="L121" s="424"/>
      <c r="M121" s="424"/>
      <c r="N121" s="424"/>
    </row>
    <row r="122" spans="3:14" ht="14.1" customHeight="1" x14ac:dyDescent="0.25">
      <c r="C122"/>
      <c r="D122" s="7"/>
      <c r="E122" s="7"/>
      <c r="F122" s="7"/>
      <c r="G122" s="7"/>
      <c r="H122" s="7"/>
    </row>
    <row r="123" spans="3:14" ht="14.1" customHeight="1" x14ac:dyDescent="0.25">
      <c r="C123"/>
      <c r="D123" s="7"/>
      <c r="E123" s="7"/>
      <c r="F123" s="7"/>
      <c r="G123" s="7"/>
      <c r="H123" s="7"/>
    </row>
    <row r="124" spans="3:14" ht="14.1" customHeight="1" x14ac:dyDescent="0.25">
      <c r="C124"/>
      <c r="D124" s="7"/>
      <c r="E124" s="7"/>
      <c r="F124" s="7"/>
      <c r="G124" s="7"/>
      <c r="H124" s="7"/>
    </row>
    <row r="125" spans="3:14" ht="14.1" customHeight="1" x14ac:dyDescent="0.25">
      <c r="C125"/>
      <c r="D125" s="7"/>
      <c r="E125" s="7"/>
      <c r="F125" s="7"/>
      <c r="G125" s="7"/>
      <c r="H125" s="7"/>
    </row>
    <row r="128" spans="3:14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 s="12"/>
    </row>
    <row r="133" spans="3:3" ht="15.75" x14ac:dyDescent="0.25">
      <c r="C133" s="13"/>
    </row>
  </sheetData>
  <mergeCells count="6">
    <mergeCell ref="J121:N121"/>
    <mergeCell ref="C1:P1"/>
    <mergeCell ref="C2:P2"/>
    <mergeCell ref="C3:P3"/>
    <mergeCell ref="C4:P4"/>
    <mergeCell ref="J120:N120"/>
  </mergeCells>
  <conditionalFormatting sqref="O1:O7 O11:O27 O29:O80 O87:O125 O128:O1048576">
    <cfRule type="cellIs" dxfId="1" priority="1" operator="lessThan">
      <formula>0</formula>
    </cfRule>
  </conditionalFormatting>
  <printOptions horizontalCentered="1"/>
  <pageMargins left="0.19685039370078741" right="0.19685039370078741" top="3.937007874015748E-2" bottom="3.937007874015748E-2" header="0.31496062992125984" footer="0.31496062992125984"/>
  <pageSetup scale="3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4883-B759-4151-9588-C00646B2091B}">
  <sheetPr codeName="Sheet6"/>
  <dimension ref="A1:Q233"/>
  <sheetViews>
    <sheetView workbookViewId="0">
      <selection activeCell="C5" sqref="C5"/>
    </sheetView>
  </sheetViews>
  <sheetFormatPr defaultColWidth="11.42578125" defaultRowHeight="15" x14ac:dyDescent="0.25"/>
  <cols>
    <col min="1" max="1" width="8.42578125" bestFit="1" customWidth="1"/>
    <col min="2" max="2" width="30.140625" bestFit="1" customWidth="1"/>
    <col min="3" max="3" width="14.5703125" style="181" bestFit="1" customWidth="1"/>
    <col min="5" max="5" width="13.140625" bestFit="1" customWidth="1"/>
    <col min="6" max="6" width="14.28515625" style="7" bestFit="1" customWidth="1"/>
    <col min="7" max="7" width="12" bestFit="1" customWidth="1"/>
    <col min="12" max="12" width="20.85546875" bestFit="1" customWidth="1"/>
    <col min="13" max="13" width="14.5703125" bestFit="1" customWidth="1"/>
    <col min="17" max="17" width="13.5703125" bestFit="1" customWidth="1"/>
  </cols>
  <sheetData>
    <row r="1" spans="1:17" x14ac:dyDescent="0.25">
      <c r="A1" s="12" t="s">
        <v>80</v>
      </c>
      <c r="B1" s="12" t="s">
        <v>79</v>
      </c>
      <c r="C1" s="183" t="s">
        <v>82</v>
      </c>
    </row>
    <row r="2" spans="1:17" x14ac:dyDescent="0.25">
      <c r="A2" t="str">
        <f t="shared" ref="A2:A65" si="0">+LEFT(B2,3)</f>
        <v>.</v>
      </c>
      <c r="B2" t="s">
        <v>651</v>
      </c>
      <c r="C2">
        <v>682243841.63999999</v>
      </c>
    </row>
    <row r="3" spans="1:17" x14ac:dyDescent="0.25">
      <c r="A3" t="str">
        <f t="shared" si="0"/>
        <v>.</v>
      </c>
      <c r="B3" t="s">
        <v>651</v>
      </c>
      <c r="C3" s="7">
        <v>615047036.72000003</v>
      </c>
      <c r="M3" s="183" t="s">
        <v>401</v>
      </c>
    </row>
    <row r="4" spans="1:17" x14ac:dyDescent="0.25">
      <c r="A4" t="str">
        <f t="shared" si="0"/>
        <v>151</v>
      </c>
      <c r="B4" t="s">
        <v>493</v>
      </c>
      <c r="C4" s="7">
        <v>615047036.72000003</v>
      </c>
      <c r="E4" s="14" t="s">
        <v>77</v>
      </c>
      <c r="F4" s="8" t="s">
        <v>83</v>
      </c>
      <c r="L4" t="s">
        <v>402</v>
      </c>
      <c r="M4" s="181">
        <v>280672589.13999999</v>
      </c>
    </row>
    <row r="5" spans="1:17" x14ac:dyDescent="0.25">
      <c r="A5" t="str">
        <f t="shared" si="0"/>
        <v>.</v>
      </c>
      <c r="B5" t="s">
        <v>651</v>
      </c>
      <c r="C5" s="7">
        <v>67196804.920000002</v>
      </c>
      <c r="E5" s="15" t="s">
        <v>651</v>
      </c>
      <c r="F5" s="8">
        <v>1997434675.8299999</v>
      </c>
      <c r="L5" t="s">
        <v>403</v>
      </c>
      <c r="M5" s="181">
        <v>280672589.13999999</v>
      </c>
    </row>
    <row r="6" spans="1:17" x14ac:dyDescent="0.25">
      <c r="A6" t="str">
        <f t="shared" si="0"/>
        <v>161</v>
      </c>
      <c r="B6" t="s">
        <v>494</v>
      </c>
      <c r="C6" s="7">
        <v>65316232.940000005</v>
      </c>
      <c r="E6" s="15" t="s">
        <v>406</v>
      </c>
      <c r="F6" s="8">
        <v>615047036.72000003</v>
      </c>
      <c r="M6" s="181">
        <f>+M4-M5</f>
        <v>0</v>
      </c>
    </row>
    <row r="7" spans="1:17" x14ac:dyDescent="0.25">
      <c r="A7" t="str">
        <f t="shared" si="0"/>
        <v>164</v>
      </c>
      <c r="B7" t="s">
        <v>495</v>
      </c>
      <c r="C7" s="7">
        <v>0</v>
      </c>
      <c r="E7" s="15" t="s">
        <v>407</v>
      </c>
      <c r="F7" s="8">
        <v>65316232.940000005</v>
      </c>
      <c r="L7" t="s">
        <v>404</v>
      </c>
      <c r="M7" s="181">
        <v>682243841.63999999</v>
      </c>
    </row>
    <row r="8" spans="1:17" x14ac:dyDescent="0.25">
      <c r="A8" t="str">
        <f t="shared" si="0"/>
        <v>164</v>
      </c>
      <c r="B8" t="s">
        <v>496</v>
      </c>
      <c r="C8" s="7">
        <v>1880571.98</v>
      </c>
      <c r="E8" s="15" t="s">
        <v>408</v>
      </c>
      <c r="F8" s="8">
        <v>1880571.98</v>
      </c>
      <c r="L8" t="s">
        <v>405</v>
      </c>
      <c r="M8" s="21">
        <v>682243841.6400001</v>
      </c>
    </row>
    <row r="9" spans="1:17" x14ac:dyDescent="0.25">
      <c r="A9" t="str">
        <f t="shared" si="0"/>
        <v>.</v>
      </c>
      <c r="B9" t="s">
        <v>651</v>
      </c>
      <c r="C9" s="7"/>
      <c r="E9" s="15" t="s">
        <v>409</v>
      </c>
      <c r="F9" s="8">
        <v>114993481.5</v>
      </c>
      <c r="G9" t="e">
        <f>+SUMIF(#REF!,E9,#REF!)</f>
        <v>#REF!</v>
      </c>
      <c r="H9" s="8" t="e">
        <f t="shared" ref="H9:H42" si="1">+G9-F9</f>
        <v>#REF!</v>
      </c>
      <c r="M9" s="181">
        <f>+M7-M8</f>
        <v>0</v>
      </c>
    </row>
    <row r="10" spans="1:17" x14ac:dyDescent="0.25">
      <c r="A10" t="str">
        <f t="shared" si="0"/>
        <v>.</v>
      </c>
      <c r="B10" t="s">
        <v>651</v>
      </c>
      <c r="C10" s="7">
        <v>210982330.85000002</v>
      </c>
      <c r="E10" s="15" t="s">
        <v>410</v>
      </c>
      <c r="F10" s="8">
        <v>19677197.239999998</v>
      </c>
      <c r="G10" t="e">
        <f>+SUMIF(#REF!,E10,#REF!)</f>
        <v>#REF!</v>
      </c>
      <c r="H10" s="8" t="e">
        <f t="shared" si="1"/>
        <v>#REF!</v>
      </c>
      <c r="L10" s="433" t="s">
        <v>384</v>
      </c>
      <c r="M10" s="433"/>
      <c r="O10" s="434" t="s">
        <v>442</v>
      </c>
      <c r="P10" s="20" t="s">
        <v>443</v>
      </c>
      <c r="Q10" s="181">
        <v>440000</v>
      </c>
    </row>
    <row r="11" spans="1:17" x14ac:dyDescent="0.25">
      <c r="A11" t="str">
        <f t="shared" si="0"/>
        <v>.</v>
      </c>
      <c r="B11" t="s">
        <v>651</v>
      </c>
      <c r="C11" s="7"/>
      <c r="E11" s="15" t="s">
        <v>411</v>
      </c>
      <c r="F11" s="8">
        <v>2084455.51</v>
      </c>
      <c r="G11" t="e">
        <f>+SUMIF(#REF!,E11,#REF!)</f>
        <v>#REF!</v>
      </c>
      <c r="H11" s="8" t="e">
        <f t="shared" si="1"/>
        <v>#REF!</v>
      </c>
      <c r="L11" s="184"/>
      <c r="M11" s="377"/>
      <c r="O11" s="434"/>
      <c r="P11" s="20" t="s">
        <v>444</v>
      </c>
      <c r="Q11" s="181">
        <v>6450000</v>
      </c>
    </row>
    <row r="12" spans="1:17" x14ac:dyDescent="0.25">
      <c r="A12" t="str">
        <f t="shared" si="0"/>
        <v>.</v>
      </c>
      <c r="B12" t="s">
        <v>651</v>
      </c>
      <c r="C12" s="7">
        <v>159433913.34</v>
      </c>
      <c r="E12" s="15" t="s">
        <v>412</v>
      </c>
      <c r="F12" s="8">
        <v>8318460.7199999969</v>
      </c>
      <c r="G12" t="e">
        <f>+SUMIF(#REF!,E12,#REF!)</f>
        <v>#REF!</v>
      </c>
      <c r="H12" s="8" t="e">
        <f t="shared" si="1"/>
        <v>#REF!</v>
      </c>
      <c r="L12" s="184"/>
      <c r="M12" s="378">
        <f>+Q10+Q11</f>
        <v>6890000</v>
      </c>
    </row>
    <row r="13" spans="1:17" x14ac:dyDescent="0.25">
      <c r="A13" t="str">
        <f t="shared" si="0"/>
        <v>.</v>
      </c>
      <c r="B13" t="s">
        <v>651</v>
      </c>
      <c r="C13" s="7">
        <v>114993481.5</v>
      </c>
      <c r="E13" s="15" t="s">
        <v>413</v>
      </c>
      <c r="F13" s="8">
        <v>14360318.369999994</v>
      </c>
      <c r="G13" t="e">
        <f>+SUMIF(#REF!,E13,#REF!)</f>
        <v>#REF!</v>
      </c>
      <c r="H13" s="8" t="e">
        <f t="shared" si="1"/>
        <v>#REF!</v>
      </c>
      <c r="M13" s="181"/>
    </row>
    <row r="14" spans="1:17" x14ac:dyDescent="0.25">
      <c r="A14" t="str">
        <f t="shared" si="0"/>
        <v>211</v>
      </c>
      <c r="B14" t="s">
        <v>497</v>
      </c>
      <c r="C14" s="7">
        <v>103495944.90000001</v>
      </c>
      <c r="E14" s="15" t="s">
        <v>414</v>
      </c>
      <c r="F14" s="8">
        <v>2248869.6800000002</v>
      </c>
      <c r="G14" t="e">
        <f>+SUMIF(#REF!,E14,#REF!)</f>
        <v>#REF!</v>
      </c>
      <c r="H14" s="8" t="e">
        <f t="shared" si="1"/>
        <v>#REF!</v>
      </c>
      <c r="M14" s="181"/>
    </row>
    <row r="15" spans="1:17" x14ac:dyDescent="0.25">
      <c r="A15" t="str">
        <f t="shared" si="0"/>
        <v>211</v>
      </c>
      <c r="B15" t="s">
        <v>498</v>
      </c>
      <c r="C15" s="7">
        <v>1917640.6400000001</v>
      </c>
      <c r="E15" s="15" t="s">
        <v>415</v>
      </c>
      <c r="F15" s="8">
        <v>6441095.4000000004</v>
      </c>
      <c r="G15" t="e">
        <f>+SUMIF(#REF!,E15,#REF!)</f>
        <v>#REF!</v>
      </c>
      <c r="H15" s="8" t="e">
        <f t="shared" si="1"/>
        <v>#REF!</v>
      </c>
      <c r="M15" s="181"/>
    </row>
    <row r="16" spans="1:17" x14ac:dyDescent="0.25">
      <c r="A16" t="str">
        <f t="shared" si="0"/>
        <v>211</v>
      </c>
      <c r="B16" t="s">
        <v>499</v>
      </c>
      <c r="C16" s="7">
        <v>15056.019999999999</v>
      </c>
      <c r="E16" s="15" t="s">
        <v>416</v>
      </c>
      <c r="F16" s="8">
        <v>561113.25</v>
      </c>
      <c r="G16" t="e">
        <f>+SUMIF(#REF!,E16,#REF!)</f>
        <v>#REF!</v>
      </c>
      <c r="H16" s="8" t="e">
        <f t="shared" si="1"/>
        <v>#REF!</v>
      </c>
      <c r="M16" s="181"/>
    </row>
    <row r="17" spans="1:13" x14ac:dyDescent="0.25">
      <c r="A17" t="str">
        <f t="shared" si="0"/>
        <v>211</v>
      </c>
      <c r="B17" t="s">
        <v>500</v>
      </c>
      <c r="C17" s="7">
        <v>926727.64</v>
      </c>
      <c r="E17" s="15" t="s">
        <v>417</v>
      </c>
      <c r="F17" s="8">
        <v>21040.640000000014</v>
      </c>
      <c r="G17" t="e">
        <f>+SUMIF(#REF!,E17,#REF!)</f>
        <v>#REF!</v>
      </c>
      <c r="H17" s="8" t="e">
        <f t="shared" si="1"/>
        <v>#REF!</v>
      </c>
      <c r="M17" s="181"/>
    </row>
    <row r="18" spans="1:13" x14ac:dyDescent="0.25">
      <c r="A18" t="str">
        <f t="shared" si="0"/>
        <v>211</v>
      </c>
      <c r="B18" t="s">
        <v>500</v>
      </c>
      <c r="C18" s="7">
        <v>445849.49</v>
      </c>
      <c r="E18" s="15" t="s">
        <v>418</v>
      </c>
      <c r="F18" s="8">
        <v>1675651.8</v>
      </c>
      <c r="G18" t="e">
        <f>+SUMIF(#REF!,E18,#REF!)</f>
        <v>#REF!</v>
      </c>
      <c r="H18" s="8" t="e">
        <f t="shared" si="1"/>
        <v>#REF!</v>
      </c>
      <c r="M18" s="181"/>
    </row>
    <row r="19" spans="1:13" x14ac:dyDescent="0.25">
      <c r="A19" t="str">
        <f t="shared" si="0"/>
        <v>211</v>
      </c>
      <c r="B19" t="s">
        <v>500</v>
      </c>
      <c r="C19" s="7">
        <v>0</v>
      </c>
      <c r="E19" s="15" t="s">
        <v>419</v>
      </c>
      <c r="F19" s="8">
        <v>4792333.0599999996</v>
      </c>
      <c r="G19" t="e">
        <f>+SUMIF(#REF!,E19,#REF!)</f>
        <v>#REF!</v>
      </c>
      <c r="H19" s="8" t="e">
        <f t="shared" si="1"/>
        <v>#REF!</v>
      </c>
    </row>
    <row r="20" spans="1:13" x14ac:dyDescent="0.25">
      <c r="A20" t="str">
        <f t="shared" si="0"/>
        <v>211</v>
      </c>
      <c r="B20" t="s">
        <v>501</v>
      </c>
      <c r="C20" s="7">
        <v>203202.15</v>
      </c>
      <c r="E20" s="15" t="s">
        <v>420</v>
      </c>
      <c r="F20" s="8">
        <v>261848.35</v>
      </c>
      <c r="G20" t="e">
        <f>+SUMIF(#REF!,E20,#REF!)</f>
        <v>#REF!</v>
      </c>
      <c r="H20" s="8" t="e">
        <f t="shared" si="1"/>
        <v>#REF!</v>
      </c>
    </row>
    <row r="21" spans="1:13" x14ac:dyDescent="0.25">
      <c r="A21" t="str">
        <f t="shared" si="0"/>
        <v>211</v>
      </c>
      <c r="B21" t="s">
        <v>502</v>
      </c>
      <c r="C21" s="7">
        <v>7989060.6600000029</v>
      </c>
      <c r="E21" s="15" t="s">
        <v>421</v>
      </c>
      <c r="F21" s="8">
        <v>7803915.3399999999</v>
      </c>
      <c r="G21" t="e">
        <f>+SUMIF(#REF!,E21,#REF!)</f>
        <v>#REF!</v>
      </c>
      <c r="H21" s="8" t="e">
        <f t="shared" si="1"/>
        <v>#REF!</v>
      </c>
    </row>
    <row r="22" spans="1:13" x14ac:dyDescent="0.25">
      <c r="A22" t="str">
        <f t="shared" si="0"/>
        <v>.</v>
      </c>
      <c r="B22" t="s">
        <v>651</v>
      </c>
      <c r="C22" s="7">
        <v>19677197.239999998</v>
      </c>
      <c r="E22" s="15" t="s">
        <v>422</v>
      </c>
      <c r="F22" s="8">
        <v>639591</v>
      </c>
      <c r="G22" t="e">
        <f>+SUMIF(#REF!,E22,#REF!)</f>
        <v>#REF!</v>
      </c>
      <c r="H22" s="8" t="e">
        <f t="shared" si="1"/>
        <v>#REF!</v>
      </c>
    </row>
    <row r="23" spans="1:13" x14ac:dyDescent="0.25">
      <c r="A23" t="str">
        <f t="shared" si="0"/>
        <v>212</v>
      </c>
      <c r="B23" t="s">
        <v>503</v>
      </c>
      <c r="C23" s="7">
        <v>9783833.9800000004</v>
      </c>
      <c r="E23" s="15" t="s">
        <v>423</v>
      </c>
      <c r="F23" s="8">
        <v>24636.989999999991</v>
      </c>
      <c r="G23" t="e">
        <f>+SUMIF(#REF!,E23,#REF!)</f>
        <v>#REF!</v>
      </c>
      <c r="H23" s="8" t="e">
        <f t="shared" si="1"/>
        <v>#REF!</v>
      </c>
    </row>
    <row r="24" spans="1:13" x14ac:dyDescent="0.25">
      <c r="A24" t="str">
        <f t="shared" si="0"/>
        <v>212</v>
      </c>
      <c r="B24" t="s">
        <v>504</v>
      </c>
      <c r="C24" s="7">
        <v>8976615.6099999994</v>
      </c>
      <c r="E24" s="15" t="s">
        <v>424</v>
      </c>
      <c r="F24" s="8">
        <v>0</v>
      </c>
      <c r="G24" t="e">
        <f>+SUMIF(#REF!,E24,#REF!)</f>
        <v>#REF!</v>
      </c>
      <c r="H24" s="8" t="e">
        <f t="shared" si="1"/>
        <v>#REF!</v>
      </c>
    </row>
    <row r="25" spans="1:13" x14ac:dyDescent="0.25">
      <c r="A25" t="str">
        <f t="shared" si="0"/>
        <v>212</v>
      </c>
      <c r="B25" t="s">
        <v>504</v>
      </c>
      <c r="C25" s="7">
        <v>916747.65</v>
      </c>
      <c r="E25" s="15" t="s">
        <v>425</v>
      </c>
      <c r="F25" s="8">
        <v>139998.81000000008</v>
      </c>
      <c r="G25" t="e">
        <f>+SUMIF(#REF!,E25,#REF!)</f>
        <v>#REF!</v>
      </c>
      <c r="H25" s="8" t="e">
        <f t="shared" si="1"/>
        <v>#REF!</v>
      </c>
    </row>
    <row r="26" spans="1:13" x14ac:dyDescent="0.25">
      <c r="A26" t="str">
        <f t="shared" si="0"/>
        <v>212</v>
      </c>
      <c r="B26" t="s">
        <v>505</v>
      </c>
      <c r="C26" s="7">
        <v>0</v>
      </c>
      <c r="E26" s="15" t="s">
        <v>426</v>
      </c>
      <c r="F26" s="8">
        <v>0</v>
      </c>
      <c r="G26" t="e">
        <f>+SUMIF(#REF!,E26,#REF!)</f>
        <v>#REF!</v>
      </c>
      <c r="H26" s="8" t="e">
        <f t="shared" si="1"/>
        <v>#REF!</v>
      </c>
    </row>
    <row r="27" spans="1:13" x14ac:dyDescent="0.25">
      <c r="A27" t="str">
        <f t="shared" si="0"/>
        <v>.</v>
      </c>
      <c r="B27" t="s">
        <v>651</v>
      </c>
      <c r="C27" s="7">
        <v>2084455.51</v>
      </c>
      <c r="E27" s="15" t="s">
        <v>427</v>
      </c>
      <c r="F27" s="8">
        <v>0</v>
      </c>
      <c r="G27" t="e">
        <f>+SUMIF(#REF!,E27,#REF!)</f>
        <v>#REF!</v>
      </c>
      <c r="H27" s="8" t="e">
        <f t="shared" si="1"/>
        <v>#REF!</v>
      </c>
    </row>
    <row r="28" spans="1:13" x14ac:dyDescent="0.25">
      <c r="A28" t="str">
        <f t="shared" si="0"/>
        <v>213</v>
      </c>
      <c r="B28" t="s">
        <v>506</v>
      </c>
      <c r="C28" s="7">
        <v>2084455.51</v>
      </c>
      <c r="E28" s="15" t="s">
        <v>428</v>
      </c>
      <c r="F28" s="8">
        <v>0</v>
      </c>
      <c r="G28" t="e">
        <f>+SUMIF(#REF!,E28,#REF!)</f>
        <v>#REF!</v>
      </c>
      <c r="H28" s="8" t="e">
        <f t="shared" si="1"/>
        <v>#REF!</v>
      </c>
    </row>
    <row r="29" spans="1:13" x14ac:dyDescent="0.25">
      <c r="A29" t="str">
        <f t="shared" si="0"/>
        <v>.</v>
      </c>
      <c r="B29" t="s">
        <v>651</v>
      </c>
      <c r="C29" s="7">
        <v>8318460.7199999969</v>
      </c>
      <c r="E29" s="15" t="s">
        <v>429</v>
      </c>
      <c r="F29" s="8">
        <v>273934.67</v>
      </c>
      <c r="G29" t="e">
        <f>+SUMIF(#REF!,E29,#REF!)</f>
        <v>#REF!</v>
      </c>
      <c r="H29" s="8" t="e">
        <f t="shared" si="1"/>
        <v>#REF!</v>
      </c>
    </row>
    <row r="30" spans="1:13" x14ac:dyDescent="0.25">
      <c r="A30" t="str">
        <f t="shared" si="0"/>
        <v>214</v>
      </c>
      <c r="B30" t="s">
        <v>507</v>
      </c>
      <c r="C30" s="7">
        <v>0</v>
      </c>
      <c r="E30" s="15" t="s">
        <v>430</v>
      </c>
      <c r="F30" s="8">
        <v>222775.96</v>
      </c>
      <c r="G30" t="e">
        <f>+SUMIF(#REF!,E30,#REF!)</f>
        <v>#REF!</v>
      </c>
      <c r="H30" s="8" t="e">
        <f t="shared" si="1"/>
        <v>#REF!</v>
      </c>
    </row>
    <row r="31" spans="1:13" x14ac:dyDescent="0.25">
      <c r="A31" t="str">
        <f t="shared" si="0"/>
        <v>214</v>
      </c>
      <c r="B31" t="s">
        <v>508</v>
      </c>
      <c r="C31" s="7">
        <v>0</v>
      </c>
      <c r="E31" s="15" t="s">
        <v>431</v>
      </c>
      <c r="F31" s="8">
        <v>22476713.050000001</v>
      </c>
      <c r="G31" t="e">
        <f>+SUMIF(#REF!,E31,#REF!)</f>
        <v>#REF!</v>
      </c>
      <c r="H31" s="8" t="e">
        <f t="shared" si="1"/>
        <v>#REF!</v>
      </c>
    </row>
    <row r="32" spans="1:13" x14ac:dyDescent="0.25">
      <c r="A32" t="str">
        <f t="shared" si="0"/>
        <v>214</v>
      </c>
      <c r="B32" t="s">
        <v>509</v>
      </c>
      <c r="C32" s="7">
        <v>7445520.9699999969</v>
      </c>
      <c r="E32" s="15" t="s">
        <v>432</v>
      </c>
      <c r="F32" s="8">
        <v>0</v>
      </c>
      <c r="G32" t="e">
        <f>+SUMIF(#REF!,E32,#REF!)</f>
        <v>#REF!</v>
      </c>
      <c r="H32" s="8" t="e">
        <f t="shared" si="1"/>
        <v>#REF!</v>
      </c>
    </row>
    <row r="33" spans="1:8" x14ac:dyDescent="0.25">
      <c r="A33" t="str">
        <f t="shared" si="0"/>
        <v>214</v>
      </c>
      <c r="B33" t="s">
        <v>509</v>
      </c>
      <c r="C33" s="7">
        <v>29997.25</v>
      </c>
      <c r="E33" s="15" t="s">
        <v>650</v>
      </c>
      <c r="F33" s="8">
        <v>0</v>
      </c>
      <c r="G33" t="e">
        <f>+SUMIF(#REF!,E33,#REF!)</f>
        <v>#REF!</v>
      </c>
      <c r="H33" s="8" t="e">
        <f t="shared" si="1"/>
        <v>#REF!</v>
      </c>
    </row>
    <row r="34" spans="1:8" x14ac:dyDescent="0.25">
      <c r="A34" t="str">
        <f t="shared" si="0"/>
        <v>214</v>
      </c>
      <c r="B34" t="s">
        <v>509</v>
      </c>
      <c r="C34" s="7">
        <v>573942.49999999988</v>
      </c>
      <c r="E34" s="15" t="s">
        <v>433</v>
      </c>
      <c r="F34" s="8">
        <v>0</v>
      </c>
      <c r="G34" t="e">
        <f>+SUMIF(#REF!,E34,#REF!)</f>
        <v>#REF!</v>
      </c>
      <c r="H34" s="8" t="e">
        <f t="shared" si="1"/>
        <v>#REF!</v>
      </c>
    </row>
    <row r="35" spans="1:8" x14ac:dyDescent="0.25">
      <c r="A35" t="str">
        <f t="shared" si="0"/>
        <v>214</v>
      </c>
      <c r="B35" t="s">
        <v>509</v>
      </c>
      <c r="C35" s="7">
        <v>14000</v>
      </c>
      <c r="E35" s="15" t="s">
        <v>434</v>
      </c>
      <c r="F35" s="8">
        <v>202780.48</v>
      </c>
      <c r="G35" t="e">
        <f>+SUMIF(#REF!,E35,#REF!)</f>
        <v>#REF!</v>
      </c>
      <c r="H35" s="8" t="e">
        <f t="shared" si="1"/>
        <v>#REF!</v>
      </c>
    </row>
    <row r="36" spans="1:8" x14ac:dyDescent="0.25">
      <c r="A36" t="str">
        <f t="shared" si="0"/>
        <v>214</v>
      </c>
      <c r="B36" t="s">
        <v>509</v>
      </c>
      <c r="C36" s="7">
        <v>270000</v>
      </c>
      <c r="E36" s="15" t="s">
        <v>435</v>
      </c>
      <c r="F36" s="8">
        <v>149280</v>
      </c>
      <c r="G36" t="e">
        <f>+SUMIF(#REF!,E36,#REF!)</f>
        <v>#REF!</v>
      </c>
      <c r="H36" s="8" t="e">
        <f t="shared" si="1"/>
        <v>#REF!</v>
      </c>
    </row>
    <row r="37" spans="1:8" x14ac:dyDescent="0.25">
      <c r="A37" t="str">
        <f t="shared" si="0"/>
        <v>214</v>
      </c>
      <c r="B37" t="s">
        <v>509</v>
      </c>
      <c r="C37" s="7">
        <v>-15000</v>
      </c>
      <c r="E37" s="15" t="s">
        <v>436</v>
      </c>
      <c r="F37" s="8">
        <v>18389</v>
      </c>
      <c r="G37" t="e">
        <f>+SUMIF(#REF!,E37,#REF!)</f>
        <v>#REF!</v>
      </c>
      <c r="H37" s="8" t="e">
        <f t="shared" si="1"/>
        <v>#REF!</v>
      </c>
    </row>
    <row r="38" spans="1:8" x14ac:dyDescent="0.25">
      <c r="A38" t="str">
        <f t="shared" si="0"/>
        <v>.</v>
      </c>
      <c r="B38" t="s">
        <v>651</v>
      </c>
      <c r="C38" s="7">
        <v>14360318.369999994</v>
      </c>
      <c r="E38" s="15" t="s">
        <v>437</v>
      </c>
      <c r="F38" s="8">
        <v>0</v>
      </c>
      <c r="G38" t="e">
        <f>+SUMIF(#REF!,E38,#REF!)</f>
        <v>#REF!</v>
      </c>
      <c r="H38" s="8" t="e">
        <f t="shared" si="1"/>
        <v>#REF!</v>
      </c>
    </row>
    <row r="39" spans="1:8" x14ac:dyDescent="0.25">
      <c r="A39" t="str">
        <f t="shared" si="0"/>
        <v>215</v>
      </c>
      <c r="B39" t="s">
        <v>510</v>
      </c>
      <c r="C39" s="7">
        <v>6493321.1099999947</v>
      </c>
      <c r="E39" s="15" t="s">
        <v>438</v>
      </c>
      <c r="F39" s="8">
        <v>116195.00999999998</v>
      </c>
      <c r="G39" t="e">
        <f>+SUMIF(#REF!,E39,#REF!)</f>
        <v>#REF!</v>
      </c>
      <c r="H39" s="8" t="e">
        <f t="shared" si="1"/>
        <v>#REF!</v>
      </c>
    </row>
    <row r="40" spans="1:8" x14ac:dyDescent="0.25">
      <c r="A40" t="str">
        <f t="shared" si="0"/>
        <v>215</v>
      </c>
      <c r="B40" t="s">
        <v>511</v>
      </c>
      <c r="C40" s="7">
        <v>7246974.3099999996</v>
      </c>
      <c r="E40" s="15" t="s">
        <v>439</v>
      </c>
      <c r="F40" s="8">
        <v>0</v>
      </c>
      <c r="G40" t="e">
        <f>+SUMIF(#REF!,E40,#REF!)</f>
        <v>#REF!</v>
      </c>
      <c r="H40" s="8" t="e">
        <f t="shared" si="1"/>
        <v>#REF!</v>
      </c>
    </row>
    <row r="41" spans="1:8" x14ac:dyDescent="0.25">
      <c r="A41" t="str">
        <f t="shared" si="0"/>
        <v>215</v>
      </c>
      <c r="B41" t="s">
        <v>512</v>
      </c>
      <c r="C41" s="7">
        <v>620022.95000000019</v>
      </c>
      <c r="E41" s="15" t="s">
        <v>440</v>
      </c>
      <c r="F41" s="8">
        <v>3478255.02</v>
      </c>
      <c r="G41" t="e">
        <f>+SUMIF(#REF!,E41,#REF!)</f>
        <v>#REF!</v>
      </c>
      <c r="H41" s="8" t="e">
        <f t="shared" si="1"/>
        <v>#REF!</v>
      </c>
    </row>
    <row r="42" spans="1:8" x14ac:dyDescent="0.25">
      <c r="A42" t="str">
        <f t="shared" si="0"/>
        <v>.</v>
      </c>
      <c r="B42" t="s">
        <v>651</v>
      </c>
      <c r="C42" s="7"/>
      <c r="E42" s="15" t="s">
        <v>653</v>
      </c>
      <c r="F42" s="8">
        <v>0</v>
      </c>
      <c r="G42" t="e">
        <f>+SUMIF(#REF!,E42,#REF!)</f>
        <v>#REF!</v>
      </c>
      <c r="H42" s="8" t="e">
        <f t="shared" si="1"/>
        <v>#REF!</v>
      </c>
    </row>
    <row r="43" spans="1:8" x14ac:dyDescent="0.25">
      <c r="A43" t="str">
        <f t="shared" si="0"/>
        <v>.</v>
      </c>
      <c r="B43" t="s">
        <v>651</v>
      </c>
      <c r="C43" s="7">
        <v>24445458.520000003</v>
      </c>
      <c r="E43" s="15" t="s">
        <v>441</v>
      </c>
      <c r="F43" s="8"/>
    </row>
    <row r="44" spans="1:8" x14ac:dyDescent="0.25">
      <c r="A44" t="str">
        <f t="shared" si="0"/>
        <v>.</v>
      </c>
      <c r="B44" t="s">
        <v>651</v>
      </c>
      <c r="C44" s="7">
        <v>2248869.6800000002</v>
      </c>
      <c r="E44" s="15"/>
      <c r="F44" s="8"/>
    </row>
    <row r="45" spans="1:8" x14ac:dyDescent="0.25">
      <c r="A45" t="str">
        <f t="shared" si="0"/>
        <v>221</v>
      </c>
      <c r="B45" t="s">
        <v>513</v>
      </c>
      <c r="C45" s="7">
        <v>0</v>
      </c>
      <c r="E45" s="15" t="s">
        <v>78</v>
      </c>
      <c r="F45" s="8">
        <v>2890660848.3200002</v>
      </c>
      <c r="G45" s="7" t="e">
        <f>+SUM(G9:G41)</f>
        <v>#REF!</v>
      </c>
      <c r="H45" s="8"/>
    </row>
    <row r="46" spans="1:8" x14ac:dyDescent="0.25">
      <c r="A46" t="str">
        <f t="shared" si="0"/>
        <v>221</v>
      </c>
      <c r="B46" t="s">
        <v>514</v>
      </c>
      <c r="C46" s="7">
        <v>18981.25</v>
      </c>
      <c r="F46"/>
    </row>
    <row r="47" spans="1:8" x14ac:dyDescent="0.25">
      <c r="A47" t="str">
        <f t="shared" si="0"/>
        <v>221</v>
      </c>
      <c r="B47" t="s">
        <v>515</v>
      </c>
      <c r="C47" s="7">
        <v>1412155</v>
      </c>
      <c r="F47"/>
    </row>
    <row r="48" spans="1:8" x14ac:dyDescent="0.25">
      <c r="A48" t="str">
        <f t="shared" si="0"/>
        <v>221</v>
      </c>
      <c r="B48" t="s">
        <v>516</v>
      </c>
      <c r="C48" s="7">
        <v>767470.43</v>
      </c>
      <c r="F48"/>
    </row>
    <row r="49" spans="1:6" x14ac:dyDescent="0.25">
      <c r="A49" t="str">
        <f t="shared" si="0"/>
        <v>221</v>
      </c>
      <c r="B49" t="s">
        <v>517</v>
      </c>
      <c r="C49" s="7">
        <v>1550</v>
      </c>
      <c r="F49"/>
    </row>
    <row r="50" spans="1:6" x14ac:dyDescent="0.25">
      <c r="A50" t="str">
        <f t="shared" si="0"/>
        <v>221</v>
      </c>
      <c r="B50" t="s">
        <v>518</v>
      </c>
      <c r="C50" s="7">
        <v>48713</v>
      </c>
      <c r="F50"/>
    </row>
    <row r="51" spans="1:6" x14ac:dyDescent="0.25">
      <c r="A51" t="str">
        <f t="shared" si="0"/>
        <v>.</v>
      </c>
      <c r="B51" t="s">
        <v>651</v>
      </c>
      <c r="C51" s="7">
        <v>6441095.4000000004</v>
      </c>
      <c r="F51"/>
    </row>
    <row r="52" spans="1:6" x14ac:dyDescent="0.25">
      <c r="A52" t="str">
        <f t="shared" si="0"/>
        <v>222</v>
      </c>
      <c r="B52" t="s">
        <v>519</v>
      </c>
      <c r="C52" s="7">
        <v>6345130.4000000004</v>
      </c>
      <c r="F52"/>
    </row>
    <row r="53" spans="1:6" x14ac:dyDescent="0.25">
      <c r="A53" t="str">
        <f t="shared" si="0"/>
        <v>222</v>
      </c>
      <c r="B53" t="s">
        <v>520</v>
      </c>
      <c r="C53" s="7">
        <v>95965</v>
      </c>
      <c r="F53"/>
    </row>
    <row r="54" spans="1:6" x14ac:dyDescent="0.25">
      <c r="A54" t="str">
        <f t="shared" si="0"/>
        <v>.</v>
      </c>
      <c r="B54" t="s">
        <v>651</v>
      </c>
      <c r="C54" s="7">
        <v>561113.25</v>
      </c>
      <c r="F54"/>
    </row>
    <row r="55" spans="1:6" x14ac:dyDescent="0.25">
      <c r="A55" t="str">
        <f t="shared" si="0"/>
        <v>223</v>
      </c>
      <c r="B55" t="s">
        <v>521</v>
      </c>
      <c r="C55" s="7">
        <v>335903.15</v>
      </c>
      <c r="F55"/>
    </row>
    <row r="56" spans="1:6" x14ac:dyDescent="0.25">
      <c r="A56" t="str">
        <f t="shared" si="0"/>
        <v>223</v>
      </c>
      <c r="B56" t="s">
        <v>522</v>
      </c>
      <c r="C56" s="7">
        <v>225210.09999999998</v>
      </c>
      <c r="F56"/>
    </row>
    <row r="57" spans="1:6" x14ac:dyDescent="0.25">
      <c r="A57" t="str">
        <f t="shared" si="0"/>
        <v>.</v>
      </c>
      <c r="B57" t="s">
        <v>651</v>
      </c>
      <c r="C57" s="7">
        <v>21040.640000000014</v>
      </c>
      <c r="F57"/>
    </row>
    <row r="58" spans="1:6" x14ac:dyDescent="0.25">
      <c r="A58" t="str">
        <f t="shared" si="0"/>
        <v>224</v>
      </c>
      <c r="B58" t="s">
        <v>523</v>
      </c>
      <c r="C58" s="7">
        <v>21040.640000000014</v>
      </c>
      <c r="F58"/>
    </row>
    <row r="59" spans="1:6" x14ac:dyDescent="0.25">
      <c r="A59" t="str">
        <f t="shared" si="0"/>
        <v>224</v>
      </c>
      <c r="B59" t="s">
        <v>524</v>
      </c>
      <c r="C59" s="7">
        <v>0</v>
      </c>
      <c r="F59"/>
    </row>
    <row r="60" spans="1:6" x14ac:dyDescent="0.25">
      <c r="A60" t="str">
        <f t="shared" si="0"/>
        <v>224</v>
      </c>
      <c r="B60" t="s">
        <v>525</v>
      </c>
      <c r="C60" s="7">
        <v>0</v>
      </c>
      <c r="F60"/>
    </row>
    <row r="61" spans="1:6" x14ac:dyDescent="0.25">
      <c r="A61" t="str">
        <f t="shared" si="0"/>
        <v>224</v>
      </c>
      <c r="B61" t="s">
        <v>526</v>
      </c>
      <c r="C61" s="7">
        <v>0</v>
      </c>
      <c r="F61"/>
    </row>
    <row r="62" spans="1:6" x14ac:dyDescent="0.25">
      <c r="A62" t="str">
        <f t="shared" si="0"/>
        <v>.</v>
      </c>
      <c r="B62" t="s">
        <v>651</v>
      </c>
      <c r="C62" s="7">
        <v>1675651.8</v>
      </c>
      <c r="F62"/>
    </row>
    <row r="63" spans="1:6" x14ac:dyDescent="0.25">
      <c r="A63" t="str">
        <f t="shared" si="0"/>
        <v>225</v>
      </c>
      <c r="B63" t="s">
        <v>527</v>
      </c>
      <c r="C63" s="7">
        <v>1675651.8</v>
      </c>
      <c r="F63"/>
    </row>
    <row r="64" spans="1:6" x14ac:dyDescent="0.25">
      <c r="A64" t="str">
        <f t="shared" si="0"/>
        <v>225</v>
      </c>
      <c r="B64" t="s">
        <v>528</v>
      </c>
      <c r="C64" s="7">
        <v>0</v>
      </c>
      <c r="F64"/>
    </row>
    <row r="65" spans="1:6" x14ac:dyDescent="0.25">
      <c r="A65" t="str">
        <f t="shared" si="0"/>
        <v>225</v>
      </c>
      <c r="B65" t="s">
        <v>529</v>
      </c>
      <c r="C65" s="7">
        <v>0</v>
      </c>
      <c r="F65"/>
    </row>
    <row r="66" spans="1:6" x14ac:dyDescent="0.25">
      <c r="A66" t="str">
        <f t="shared" ref="A66:A129" si="2">+LEFT(B66,3)</f>
        <v>225</v>
      </c>
      <c r="B66" t="s">
        <v>530</v>
      </c>
      <c r="C66" s="7">
        <v>0</v>
      </c>
      <c r="F66"/>
    </row>
    <row r="67" spans="1:6" x14ac:dyDescent="0.25">
      <c r="A67" t="str">
        <f t="shared" si="2"/>
        <v>.</v>
      </c>
      <c r="B67" t="s">
        <v>651</v>
      </c>
      <c r="C67" s="7">
        <v>4792333.0599999996</v>
      </c>
      <c r="F67"/>
    </row>
    <row r="68" spans="1:6" x14ac:dyDescent="0.25">
      <c r="A68" t="str">
        <f t="shared" si="2"/>
        <v>226</v>
      </c>
      <c r="B68" t="s">
        <v>531</v>
      </c>
      <c r="C68" s="7">
        <v>0</v>
      </c>
      <c r="F68"/>
    </row>
    <row r="69" spans="1:6" x14ac:dyDescent="0.25">
      <c r="A69" t="str">
        <f t="shared" si="2"/>
        <v>226</v>
      </c>
      <c r="B69" t="s">
        <v>532</v>
      </c>
      <c r="C69" s="7">
        <v>-914978.53000000014</v>
      </c>
      <c r="F69"/>
    </row>
    <row r="70" spans="1:6" x14ac:dyDescent="0.25">
      <c r="A70" t="str">
        <f t="shared" si="2"/>
        <v>226</v>
      </c>
      <c r="B70" t="s">
        <v>533</v>
      </c>
      <c r="C70" s="7">
        <v>5707311.5899999999</v>
      </c>
      <c r="F70"/>
    </row>
    <row r="71" spans="1:6" x14ac:dyDescent="0.25">
      <c r="A71" t="str">
        <f t="shared" si="2"/>
        <v>226</v>
      </c>
      <c r="B71" t="s">
        <v>534</v>
      </c>
      <c r="C71" s="7">
        <v>0</v>
      </c>
      <c r="F71"/>
    </row>
    <row r="72" spans="1:6" x14ac:dyDescent="0.25">
      <c r="A72" t="str">
        <f t="shared" si="2"/>
        <v>.</v>
      </c>
      <c r="B72" t="s">
        <v>651</v>
      </c>
      <c r="C72" s="7">
        <v>261848.35</v>
      </c>
      <c r="F72"/>
    </row>
    <row r="73" spans="1:6" x14ac:dyDescent="0.25">
      <c r="A73" t="str">
        <f t="shared" si="2"/>
        <v>227</v>
      </c>
      <c r="B73" t="s">
        <v>535</v>
      </c>
      <c r="C73" s="7">
        <v>91383</v>
      </c>
      <c r="F73"/>
    </row>
    <row r="74" spans="1:6" x14ac:dyDescent="0.25">
      <c r="A74" t="str">
        <f t="shared" si="2"/>
        <v>227</v>
      </c>
      <c r="B74" t="s">
        <v>536</v>
      </c>
      <c r="C74" s="7">
        <v>0</v>
      </c>
      <c r="F74"/>
    </row>
    <row r="75" spans="1:6" x14ac:dyDescent="0.25">
      <c r="A75" t="str">
        <f t="shared" si="2"/>
        <v>227</v>
      </c>
      <c r="B75" t="s">
        <v>537</v>
      </c>
      <c r="C75" s="7">
        <v>0</v>
      </c>
      <c r="F75"/>
    </row>
    <row r="76" spans="1:6" x14ac:dyDescent="0.25">
      <c r="A76" t="str">
        <f t="shared" si="2"/>
        <v>227</v>
      </c>
      <c r="B76" t="s">
        <v>538</v>
      </c>
      <c r="C76" s="7">
        <v>0</v>
      </c>
      <c r="F76"/>
    </row>
    <row r="77" spans="1:6" x14ac:dyDescent="0.25">
      <c r="A77" t="str">
        <f t="shared" si="2"/>
        <v>227</v>
      </c>
      <c r="B77" t="s">
        <v>539</v>
      </c>
      <c r="C77" s="7">
        <v>0</v>
      </c>
      <c r="F77"/>
    </row>
    <row r="78" spans="1:6" x14ac:dyDescent="0.25">
      <c r="A78" t="str">
        <f t="shared" si="2"/>
        <v>227</v>
      </c>
      <c r="B78" t="s">
        <v>540</v>
      </c>
      <c r="C78" s="7">
        <v>0</v>
      </c>
      <c r="F78"/>
    </row>
    <row r="79" spans="1:6" x14ac:dyDescent="0.25">
      <c r="A79" t="str">
        <f t="shared" si="2"/>
        <v>227</v>
      </c>
      <c r="B79" t="s">
        <v>541</v>
      </c>
      <c r="C79" s="7">
        <v>110000</v>
      </c>
      <c r="F79"/>
    </row>
    <row r="80" spans="1:6" x14ac:dyDescent="0.25">
      <c r="A80" t="str">
        <f t="shared" si="2"/>
        <v>227</v>
      </c>
      <c r="B80" t="s">
        <v>542</v>
      </c>
      <c r="C80" s="7">
        <v>18665.349999999999</v>
      </c>
      <c r="F80"/>
    </row>
    <row r="81" spans="1:6" x14ac:dyDescent="0.25">
      <c r="A81" t="str">
        <f t="shared" si="2"/>
        <v>227</v>
      </c>
      <c r="B81" t="s">
        <v>543</v>
      </c>
      <c r="C81" s="7">
        <v>41800</v>
      </c>
      <c r="F81"/>
    </row>
    <row r="82" spans="1:6" x14ac:dyDescent="0.25">
      <c r="A82" t="str">
        <f t="shared" si="2"/>
        <v>.</v>
      </c>
      <c r="B82" t="s">
        <v>651</v>
      </c>
      <c r="C82" s="7">
        <v>7803915.3399999999</v>
      </c>
      <c r="F82"/>
    </row>
    <row r="83" spans="1:6" x14ac:dyDescent="0.25">
      <c r="A83" t="str">
        <f t="shared" si="2"/>
        <v>228</v>
      </c>
      <c r="B83" t="s">
        <v>544</v>
      </c>
      <c r="C83" s="7">
        <v>1572500</v>
      </c>
      <c r="F83"/>
    </row>
    <row r="84" spans="1:6" x14ac:dyDescent="0.25">
      <c r="A84" t="str">
        <f t="shared" si="2"/>
        <v>228</v>
      </c>
      <c r="B84" t="s">
        <v>545</v>
      </c>
      <c r="C84" s="7">
        <v>13909.38</v>
      </c>
      <c r="F84"/>
    </row>
    <row r="85" spans="1:6" x14ac:dyDescent="0.25">
      <c r="A85" t="str">
        <f t="shared" si="2"/>
        <v>228</v>
      </c>
      <c r="B85" t="s">
        <v>546</v>
      </c>
      <c r="C85" s="7">
        <v>0</v>
      </c>
      <c r="F85"/>
    </row>
    <row r="86" spans="1:6" x14ac:dyDescent="0.25">
      <c r="A86" t="str">
        <f t="shared" si="2"/>
        <v>228</v>
      </c>
      <c r="B86" t="s">
        <v>547</v>
      </c>
      <c r="C86" s="7">
        <v>201260</v>
      </c>
      <c r="F86"/>
    </row>
    <row r="87" spans="1:6" x14ac:dyDescent="0.25">
      <c r="A87" t="str">
        <f t="shared" si="2"/>
        <v>228</v>
      </c>
      <c r="B87" t="s">
        <v>548</v>
      </c>
      <c r="C87" s="7">
        <v>0</v>
      </c>
      <c r="F87"/>
    </row>
    <row r="88" spans="1:6" x14ac:dyDescent="0.25">
      <c r="A88" t="str">
        <f t="shared" si="2"/>
        <v>228</v>
      </c>
      <c r="B88" t="s">
        <v>549</v>
      </c>
      <c r="C88" s="7">
        <v>0</v>
      </c>
      <c r="F88"/>
    </row>
    <row r="89" spans="1:6" x14ac:dyDescent="0.25">
      <c r="A89" t="str">
        <f t="shared" si="2"/>
        <v>228</v>
      </c>
      <c r="B89" t="s">
        <v>550</v>
      </c>
      <c r="C89" s="7">
        <v>0</v>
      </c>
      <c r="F89"/>
    </row>
    <row r="90" spans="1:6" x14ac:dyDescent="0.25">
      <c r="A90" t="str">
        <f t="shared" si="2"/>
        <v>228</v>
      </c>
      <c r="B90" t="s">
        <v>551</v>
      </c>
      <c r="C90" s="7">
        <v>848771.75</v>
      </c>
      <c r="F90"/>
    </row>
    <row r="91" spans="1:6" x14ac:dyDescent="0.25">
      <c r="A91" t="str">
        <f t="shared" si="2"/>
        <v>228</v>
      </c>
      <c r="B91" t="s">
        <v>552</v>
      </c>
      <c r="C91" s="7">
        <v>86906.4</v>
      </c>
      <c r="F91"/>
    </row>
    <row r="92" spans="1:6" x14ac:dyDescent="0.25">
      <c r="A92" t="str">
        <f t="shared" si="2"/>
        <v>228</v>
      </c>
      <c r="B92" t="s">
        <v>553</v>
      </c>
      <c r="C92" s="7">
        <v>0</v>
      </c>
      <c r="F92"/>
    </row>
    <row r="93" spans="1:6" x14ac:dyDescent="0.25">
      <c r="A93" t="str">
        <f t="shared" si="2"/>
        <v>228</v>
      </c>
      <c r="B93" t="s">
        <v>554</v>
      </c>
      <c r="C93" s="7">
        <v>0</v>
      </c>
      <c r="F93"/>
    </row>
    <row r="94" spans="1:6" x14ac:dyDescent="0.25">
      <c r="A94" t="str">
        <f t="shared" si="2"/>
        <v>228</v>
      </c>
      <c r="B94" t="s">
        <v>555</v>
      </c>
      <c r="C94" s="7">
        <v>534824</v>
      </c>
      <c r="F94"/>
    </row>
    <row r="95" spans="1:6" x14ac:dyDescent="0.25">
      <c r="A95" t="str">
        <f t="shared" si="2"/>
        <v>228</v>
      </c>
      <c r="B95" t="s">
        <v>556</v>
      </c>
      <c r="C95" s="7">
        <v>749340</v>
      </c>
      <c r="F95"/>
    </row>
    <row r="96" spans="1:6" x14ac:dyDescent="0.25">
      <c r="A96" t="str">
        <f t="shared" si="2"/>
        <v>228</v>
      </c>
      <c r="B96" t="s">
        <v>557</v>
      </c>
      <c r="C96" s="7">
        <v>0</v>
      </c>
      <c r="F96"/>
    </row>
    <row r="97" spans="1:6" x14ac:dyDescent="0.25">
      <c r="A97" t="str">
        <f t="shared" si="2"/>
        <v>228</v>
      </c>
      <c r="B97" t="s">
        <v>558</v>
      </c>
      <c r="C97" s="7">
        <v>50000</v>
      </c>
      <c r="F97"/>
    </row>
    <row r="98" spans="1:6" x14ac:dyDescent="0.25">
      <c r="A98" t="str">
        <f t="shared" si="2"/>
        <v>228</v>
      </c>
      <c r="B98" t="s">
        <v>559</v>
      </c>
      <c r="C98" s="7">
        <v>3557538.9699999997</v>
      </c>
      <c r="F98"/>
    </row>
    <row r="99" spans="1:6" x14ac:dyDescent="0.25">
      <c r="A99" t="str">
        <f t="shared" si="2"/>
        <v>228</v>
      </c>
      <c r="B99" t="s">
        <v>560</v>
      </c>
      <c r="C99" s="7">
        <v>188864.84</v>
      </c>
      <c r="F99"/>
    </row>
    <row r="100" spans="1:6" x14ac:dyDescent="0.25">
      <c r="A100" t="str">
        <f t="shared" si="2"/>
        <v>228</v>
      </c>
      <c r="B100" t="s">
        <v>561</v>
      </c>
      <c r="C100" s="7">
        <v>0</v>
      </c>
      <c r="F100"/>
    </row>
    <row r="101" spans="1:6" x14ac:dyDescent="0.25">
      <c r="A101" t="str">
        <f t="shared" si="2"/>
        <v>.</v>
      </c>
      <c r="B101" t="s">
        <v>651</v>
      </c>
      <c r="C101" s="7">
        <v>639591</v>
      </c>
      <c r="F101"/>
    </row>
    <row r="102" spans="1:6" x14ac:dyDescent="0.25">
      <c r="A102" t="str">
        <f t="shared" si="2"/>
        <v>229</v>
      </c>
      <c r="B102" t="s">
        <v>562</v>
      </c>
      <c r="C102" s="7">
        <v>40656</v>
      </c>
      <c r="F102"/>
    </row>
    <row r="103" spans="1:6" x14ac:dyDescent="0.25">
      <c r="A103" t="str">
        <f t="shared" si="2"/>
        <v>229</v>
      </c>
      <c r="B103" t="s">
        <v>563</v>
      </c>
      <c r="C103" s="7">
        <v>0</v>
      </c>
      <c r="F103"/>
    </row>
    <row r="104" spans="1:6" x14ac:dyDescent="0.25">
      <c r="A104" t="str">
        <f t="shared" si="2"/>
        <v>229</v>
      </c>
      <c r="B104" t="s">
        <v>564</v>
      </c>
      <c r="C104" s="7">
        <v>598935</v>
      </c>
      <c r="F104"/>
    </row>
    <row r="105" spans="1:6" x14ac:dyDescent="0.25">
      <c r="A105" t="str">
        <f t="shared" si="2"/>
        <v>.</v>
      </c>
      <c r="B105" t="s">
        <v>651</v>
      </c>
      <c r="C105" s="7"/>
      <c r="F105"/>
    </row>
    <row r="106" spans="1:6" x14ac:dyDescent="0.25">
      <c r="A106" t="str">
        <f t="shared" si="2"/>
        <v>.</v>
      </c>
      <c r="B106" t="s">
        <v>651</v>
      </c>
      <c r="C106" s="7">
        <v>661346.43000000005</v>
      </c>
      <c r="F106"/>
    </row>
    <row r="107" spans="1:6" x14ac:dyDescent="0.25">
      <c r="A107" t="str">
        <f t="shared" si="2"/>
        <v>.</v>
      </c>
      <c r="B107" t="s">
        <v>651</v>
      </c>
      <c r="C107" s="7">
        <v>24636.989999999991</v>
      </c>
      <c r="F107"/>
    </row>
    <row r="108" spans="1:6" x14ac:dyDescent="0.25">
      <c r="A108" t="str">
        <f t="shared" si="2"/>
        <v>231</v>
      </c>
      <c r="B108" t="s">
        <v>565</v>
      </c>
      <c r="C108" s="7">
        <v>24636.989999999991</v>
      </c>
      <c r="F108"/>
    </row>
    <row r="109" spans="1:6" x14ac:dyDescent="0.25">
      <c r="A109" t="str">
        <f t="shared" si="2"/>
        <v>231</v>
      </c>
      <c r="B109" t="s">
        <v>566</v>
      </c>
      <c r="C109" s="7">
        <v>0</v>
      </c>
      <c r="F109"/>
    </row>
    <row r="110" spans="1:6" x14ac:dyDescent="0.25">
      <c r="A110" t="str">
        <f t="shared" si="2"/>
        <v>231</v>
      </c>
      <c r="B110" t="s">
        <v>567</v>
      </c>
      <c r="C110" s="7">
        <v>0</v>
      </c>
      <c r="F110"/>
    </row>
    <row r="111" spans="1:6" x14ac:dyDescent="0.25">
      <c r="A111" t="str">
        <f t="shared" si="2"/>
        <v>231</v>
      </c>
      <c r="B111" t="s">
        <v>568</v>
      </c>
      <c r="C111" s="7">
        <v>0</v>
      </c>
      <c r="F111"/>
    </row>
    <row r="112" spans="1:6" x14ac:dyDescent="0.25">
      <c r="A112" t="str">
        <f t="shared" si="2"/>
        <v>.</v>
      </c>
      <c r="B112" t="s">
        <v>651</v>
      </c>
      <c r="C112" s="7">
        <v>0</v>
      </c>
      <c r="F112"/>
    </row>
    <row r="113" spans="1:6" x14ac:dyDescent="0.25">
      <c r="A113" t="str">
        <f t="shared" si="2"/>
        <v>232</v>
      </c>
      <c r="B113" t="s">
        <v>569</v>
      </c>
      <c r="C113" s="7">
        <v>0</v>
      </c>
      <c r="F113"/>
    </row>
    <row r="114" spans="1:6" x14ac:dyDescent="0.25">
      <c r="A114" t="str">
        <f t="shared" si="2"/>
        <v>232</v>
      </c>
      <c r="B114" t="s">
        <v>570</v>
      </c>
      <c r="C114" s="7">
        <v>0</v>
      </c>
      <c r="F114"/>
    </row>
    <row r="115" spans="1:6" x14ac:dyDescent="0.25">
      <c r="A115" t="str">
        <f t="shared" si="2"/>
        <v>232</v>
      </c>
      <c r="B115" t="s">
        <v>571</v>
      </c>
      <c r="C115" s="7">
        <v>0</v>
      </c>
      <c r="F115"/>
    </row>
    <row r="116" spans="1:6" x14ac:dyDescent="0.25">
      <c r="A116" t="str">
        <f t="shared" si="2"/>
        <v>232</v>
      </c>
      <c r="B116" t="s">
        <v>572</v>
      </c>
      <c r="C116" s="7">
        <v>0</v>
      </c>
      <c r="F116"/>
    </row>
    <row r="117" spans="1:6" x14ac:dyDescent="0.25">
      <c r="A117" t="str">
        <f t="shared" si="2"/>
        <v>.</v>
      </c>
      <c r="B117" t="s">
        <v>651</v>
      </c>
      <c r="C117" s="7">
        <v>139998.81000000008</v>
      </c>
      <c r="F117"/>
    </row>
    <row r="118" spans="1:6" x14ac:dyDescent="0.25">
      <c r="A118" t="str">
        <f t="shared" si="2"/>
        <v>233</v>
      </c>
      <c r="B118" t="s">
        <v>573</v>
      </c>
      <c r="C118" s="7">
        <v>-3.4106051316484809E-13</v>
      </c>
      <c r="F118"/>
    </row>
    <row r="119" spans="1:6" x14ac:dyDescent="0.25">
      <c r="A119" t="str">
        <f t="shared" si="2"/>
        <v>233</v>
      </c>
      <c r="B119" t="s">
        <v>574</v>
      </c>
      <c r="C119" s="7">
        <v>138037.00000000009</v>
      </c>
      <c r="F119"/>
    </row>
    <row r="120" spans="1:6" x14ac:dyDescent="0.25">
      <c r="A120" t="str">
        <f t="shared" si="2"/>
        <v>233</v>
      </c>
      <c r="B120" t="s">
        <v>575</v>
      </c>
      <c r="C120" s="7">
        <v>0</v>
      </c>
      <c r="F120"/>
    </row>
    <row r="121" spans="1:6" x14ac:dyDescent="0.25">
      <c r="A121" t="str">
        <f t="shared" si="2"/>
        <v>233</v>
      </c>
      <c r="B121" t="s">
        <v>576</v>
      </c>
      <c r="C121" s="7">
        <v>0</v>
      </c>
      <c r="F121"/>
    </row>
    <row r="122" spans="1:6" x14ac:dyDescent="0.25">
      <c r="A122" t="str">
        <f t="shared" si="2"/>
        <v>233</v>
      </c>
      <c r="B122" t="s">
        <v>577</v>
      </c>
      <c r="C122" s="7">
        <v>1961.81</v>
      </c>
      <c r="F122"/>
    </row>
    <row r="123" spans="1:6" x14ac:dyDescent="0.25">
      <c r="A123" t="str">
        <f t="shared" si="2"/>
        <v>233</v>
      </c>
      <c r="B123" t="s">
        <v>578</v>
      </c>
      <c r="C123" s="7">
        <v>0</v>
      </c>
      <c r="F123"/>
    </row>
    <row r="124" spans="1:6" x14ac:dyDescent="0.25">
      <c r="A124" t="str">
        <f t="shared" si="2"/>
        <v>.</v>
      </c>
      <c r="B124" t="s">
        <v>651</v>
      </c>
      <c r="C124" s="7">
        <v>0</v>
      </c>
      <c r="F124"/>
    </row>
    <row r="125" spans="1:6" x14ac:dyDescent="0.25">
      <c r="A125" t="str">
        <f t="shared" si="2"/>
        <v>234</v>
      </c>
      <c r="B125" t="s">
        <v>579</v>
      </c>
      <c r="C125" s="7">
        <v>0</v>
      </c>
      <c r="F125"/>
    </row>
    <row r="126" spans="1:6" x14ac:dyDescent="0.25">
      <c r="A126" t="str">
        <f t="shared" si="2"/>
        <v>.</v>
      </c>
      <c r="B126" t="s">
        <v>651</v>
      </c>
      <c r="C126" s="7">
        <v>0</v>
      </c>
      <c r="F126"/>
    </row>
    <row r="127" spans="1:6" x14ac:dyDescent="0.25">
      <c r="A127" t="str">
        <f t="shared" si="2"/>
        <v>235</v>
      </c>
      <c r="B127" t="s">
        <v>580</v>
      </c>
      <c r="C127" s="7">
        <v>0</v>
      </c>
      <c r="F127"/>
    </row>
    <row r="128" spans="1:6" x14ac:dyDescent="0.25">
      <c r="A128" t="str">
        <f t="shared" si="2"/>
        <v>235</v>
      </c>
      <c r="B128" t="s">
        <v>581</v>
      </c>
      <c r="C128" s="7">
        <v>0</v>
      </c>
      <c r="F128"/>
    </row>
    <row r="129" spans="1:6" x14ac:dyDescent="0.25">
      <c r="A129" t="str">
        <f t="shared" si="2"/>
        <v>235</v>
      </c>
      <c r="B129" t="s">
        <v>582</v>
      </c>
      <c r="C129" s="7">
        <v>0</v>
      </c>
      <c r="F129"/>
    </row>
    <row r="130" spans="1:6" x14ac:dyDescent="0.25">
      <c r="A130" t="str">
        <f t="shared" ref="A130:A193" si="3">+LEFT(B130,3)</f>
        <v>235</v>
      </c>
      <c r="B130" t="s">
        <v>583</v>
      </c>
      <c r="C130" s="7">
        <v>0</v>
      </c>
      <c r="F130"/>
    </row>
    <row r="131" spans="1:6" x14ac:dyDescent="0.25">
      <c r="A131" t="str">
        <f t="shared" si="3"/>
        <v>235</v>
      </c>
      <c r="B131" t="s">
        <v>584</v>
      </c>
      <c r="C131" s="7">
        <v>0</v>
      </c>
      <c r="F131"/>
    </row>
    <row r="132" spans="1:6" x14ac:dyDescent="0.25">
      <c r="A132" t="str">
        <f t="shared" si="3"/>
        <v>.</v>
      </c>
      <c r="B132" t="s">
        <v>651</v>
      </c>
      <c r="C132" s="7">
        <v>0</v>
      </c>
      <c r="F132"/>
    </row>
    <row r="133" spans="1:6" x14ac:dyDescent="0.25">
      <c r="A133" t="str">
        <f t="shared" si="3"/>
        <v>236</v>
      </c>
      <c r="B133" t="s">
        <v>585</v>
      </c>
      <c r="C133" s="7">
        <v>0</v>
      </c>
      <c r="F133"/>
    </row>
    <row r="134" spans="1:6" x14ac:dyDescent="0.25">
      <c r="A134" t="str">
        <f t="shared" si="3"/>
        <v>236</v>
      </c>
      <c r="B134" t="s">
        <v>586</v>
      </c>
      <c r="C134" s="7">
        <v>0</v>
      </c>
      <c r="F134"/>
    </row>
    <row r="135" spans="1:6" x14ac:dyDescent="0.25">
      <c r="A135" t="str">
        <f t="shared" si="3"/>
        <v>236</v>
      </c>
      <c r="B135" t="s">
        <v>587</v>
      </c>
      <c r="C135" s="7">
        <v>0</v>
      </c>
      <c r="F135"/>
    </row>
    <row r="136" spans="1:6" x14ac:dyDescent="0.25">
      <c r="A136" t="str">
        <f t="shared" si="3"/>
        <v>236</v>
      </c>
      <c r="B136" t="s">
        <v>588</v>
      </c>
      <c r="C136" s="7">
        <v>0</v>
      </c>
      <c r="F136"/>
    </row>
    <row r="137" spans="1:6" x14ac:dyDescent="0.25">
      <c r="A137" t="str">
        <f t="shared" si="3"/>
        <v>236</v>
      </c>
      <c r="B137" t="s">
        <v>589</v>
      </c>
      <c r="C137" s="7">
        <v>0</v>
      </c>
      <c r="F137"/>
    </row>
    <row r="138" spans="1:6" x14ac:dyDescent="0.25">
      <c r="A138" t="str">
        <f t="shared" si="3"/>
        <v>236</v>
      </c>
      <c r="B138" t="s">
        <v>590</v>
      </c>
      <c r="C138" s="7">
        <v>0</v>
      </c>
      <c r="F138"/>
    </row>
    <row r="139" spans="1:6" x14ac:dyDescent="0.25">
      <c r="A139" t="str">
        <f t="shared" si="3"/>
        <v>236</v>
      </c>
      <c r="B139" t="s">
        <v>591</v>
      </c>
      <c r="C139" s="7">
        <v>0</v>
      </c>
      <c r="F139"/>
    </row>
    <row r="140" spans="1:6" x14ac:dyDescent="0.25">
      <c r="A140" t="str">
        <f t="shared" si="3"/>
        <v>236</v>
      </c>
      <c r="B140" t="s">
        <v>592</v>
      </c>
      <c r="C140" s="7">
        <v>0</v>
      </c>
      <c r="F140"/>
    </row>
    <row r="141" spans="1:6" x14ac:dyDescent="0.25">
      <c r="A141" t="str">
        <f t="shared" si="3"/>
        <v>.</v>
      </c>
      <c r="B141" t="s">
        <v>651</v>
      </c>
      <c r="C141" s="7">
        <v>273934.67</v>
      </c>
      <c r="F141"/>
    </row>
    <row r="142" spans="1:6" x14ac:dyDescent="0.25">
      <c r="A142" t="str">
        <f t="shared" si="3"/>
        <v>237</v>
      </c>
      <c r="B142" t="s">
        <v>593</v>
      </c>
      <c r="C142" s="7">
        <v>61875.639999999992</v>
      </c>
      <c r="F142"/>
    </row>
    <row r="143" spans="1:6" x14ac:dyDescent="0.25">
      <c r="A143" t="str">
        <f t="shared" si="3"/>
        <v>237</v>
      </c>
      <c r="B143" t="s">
        <v>594</v>
      </c>
      <c r="C143" s="7">
        <v>212059.03</v>
      </c>
      <c r="F143"/>
    </row>
    <row r="144" spans="1:6" x14ac:dyDescent="0.25">
      <c r="A144" t="str">
        <f t="shared" si="3"/>
        <v>237</v>
      </c>
      <c r="B144" t="s">
        <v>595</v>
      </c>
      <c r="C144" s="7">
        <v>0</v>
      </c>
      <c r="F144"/>
    </row>
    <row r="145" spans="1:6" x14ac:dyDescent="0.25">
      <c r="A145" t="str">
        <f t="shared" si="3"/>
        <v>237</v>
      </c>
      <c r="B145" t="s">
        <v>596</v>
      </c>
      <c r="C145" s="7">
        <v>0</v>
      </c>
      <c r="F145"/>
    </row>
    <row r="146" spans="1:6" x14ac:dyDescent="0.25">
      <c r="A146" t="str">
        <f t="shared" si="3"/>
        <v>237</v>
      </c>
      <c r="B146" t="s">
        <v>597</v>
      </c>
      <c r="C146" s="7">
        <v>0</v>
      </c>
      <c r="F146"/>
    </row>
    <row r="147" spans="1:6" x14ac:dyDescent="0.25">
      <c r="A147" t="str">
        <f t="shared" si="3"/>
        <v>237</v>
      </c>
      <c r="B147" t="s">
        <v>598</v>
      </c>
      <c r="C147" s="7">
        <v>0</v>
      </c>
      <c r="F147"/>
    </row>
    <row r="148" spans="1:6" x14ac:dyDescent="0.25">
      <c r="A148" t="str">
        <f t="shared" si="3"/>
        <v>237</v>
      </c>
      <c r="B148" t="s">
        <v>599</v>
      </c>
      <c r="C148" s="7">
        <v>0</v>
      </c>
      <c r="F148"/>
    </row>
    <row r="149" spans="1:6" x14ac:dyDescent="0.25">
      <c r="A149" t="str">
        <f t="shared" si="3"/>
        <v>237</v>
      </c>
      <c r="B149" t="s">
        <v>600</v>
      </c>
      <c r="C149" s="7">
        <v>0</v>
      </c>
      <c r="F149"/>
    </row>
    <row r="150" spans="1:6" x14ac:dyDescent="0.25">
      <c r="A150" t="str">
        <f t="shared" si="3"/>
        <v>237</v>
      </c>
      <c r="B150" t="s">
        <v>601</v>
      </c>
      <c r="C150" s="7">
        <v>0</v>
      </c>
      <c r="F150"/>
    </row>
    <row r="151" spans="1:6" x14ac:dyDescent="0.25">
      <c r="A151" t="str">
        <f t="shared" si="3"/>
        <v>237</v>
      </c>
      <c r="B151" t="s">
        <v>602</v>
      </c>
      <c r="C151" s="7">
        <v>0</v>
      </c>
      <c r="F151"/>
    </row>
    <row r="152" spans="1:6" x14ac:dyDescent="0.25">
      <c r="A152" t="str">
        <f t="shared" si="3"/>
        <v>237</v>
      </c>
      <c r="B152" t="s">
        <v>603</v>
      </c>
      <c r="C152" s="7">
        <v>0</v>
      </c>
      <c r="F152"/>
    </row>
    <row r="153" spans="1:6" x14ac:dyDescent="0.25">
      <c r="A153" t="str">
        <f t="shared" si="3"/>
        <v>.</v>
      </c>
      <c r="B153" t="s">
        <v>651</v>
      </c>
      <c r="C153" s="7">
        <v>0</v>
      </c>
      <c r="F153"/>
    </row>
    <row r="154" spans="1:6" x14ac:dyDescent="0.25">
      <c r="A154" t="str">
        <f t="shared" si="3"/>
        <v>.</v>
      </c>
      <c r="B154" t="s">
        <v>651</v>
      </c>
      <c r="C154" s="7">
        <v>222775.96</v>
      </c>
      <c r="F154"/>
    </row>
    <row r="155" spans="1:6" x14ac:dyDescent="0.25">
      <c r="A155" t="str">
        <f t="shared" si="3"/>
        <v>239</v>
      </c>
      <c r="B155" t="s">
        <v>604</v>
      </c>
      <c r="C155" s="7">
        <v>48741.999999999978</v>
      </c>
      <c r="F155"/>
    </row>
    <row r="156" spans="1:6" x14ac:dyDescent="0.25">
      <c r="A156" t="str">
        <f t="shared" si="3"/>
        <v>239</v>
      </c>
      <c r="B156" t="s">
        <v>605</v>
      </c>
      <c r="C156" s="7">
        <v>0</v>
      </c>
      <c r="F156"/>
    </row>
    <row r="157" spans="1:6" x14ac:dyDescent="0.25">
      <c r="A157" t="str">
        <f t="shared" si="3"/>
        <v>239</v>
      </c>
      <c r="B157" t="s">
        <v>606</v>
      </c>
      <c r="C157" s="7">
        <v>0</v>
      </c>
      <c r="F157"/>
    </row>
    <row r="158" spans="1:6" x14ac:dyDescent="0.25">
      <c r="A158" t="str">
        <f t="shared" si="3"/>
        <v>239</v>
      </c>
      <c r="B158" t="s">
        <v>607</v>
      </c>
      <c r="C158" s="7">
        <v>76078.3</v>
      </c>
      <c r="F158"/>
    </row>
    <row r="159" spans="1:6" x14ac:dyDescent="0.25">
      <c r="A159" t="str">
        <f t="shared" si="3"/>
        <v>239</v>
      </c>
      <c r="B159" t="s">
        <v>608</v>
      </c>
      <c r="C159" s="7">
        <v>0</v>
      </c>
      <c r="F159"/>
    </row>
    <row r="160" spans="1:6" x14ac:dyDescent="0.25">
      <c r="A160" t="str">
        <f t="shared" si="3"/>
        <v>239</v>
      </c>
      <c r="B160" t="s">
        <v>609</v>
      </c>
      <c r="C160" s="7">
        <v>22500</v>
      </c>
      <c r="F160"/>
    </row>
    <row r="161" spans="1:6" x14ac:dyDescent="0.25">
      <c r="A161" t="str">
        <f t="shared" si="3"/>
        <v>239</v>
      </c>
      <c r="B161" t="s">
        <v>610</v>
      </c>
      <c r="C161" s="7">
        <v>18829</v>
      </c>
      <c r="F161"/>
    </row>
    <row r="162" spans="1:6" x14ac:dyDescent="0.25">
      <c r="A162" t="str">
        <f t="shared" si="3"/>
        <v>239</v>
      </c>
      <c r="B162" t="s">
        <v>611</v>
      </c>
      <c r="C162" s="7">
        <v>0</v>
      </c>
      <c r="F162"/>
    </row>
    <row r="163" spans="1:6" x14ac:dyDescent="0.25">
      <c r="A163" t="str">
        <f t="shared" si="3"/>
        <v>239</v>
      </c>
      <c r="B163" t="s">
        <v>612</v>
      </c>
      <c r="C163" s="7">
        <v>0</v>
      </c>
      <c r="F163"/>
    </row>
    <row r="164" spans="1:6" x14ac:dyDescent="0.25">
      <c r="A164" t="str">
        <f t="shared" si="3"/>
        <v>239</v>
      </c>
      <c r="B164" t="s">
        <v>613</v>
      </c>
      <c r="C164" s="7">
        <v>38625.85</v>
      </c>
      <c r="F164"/>
    </row>
    <row r="165" spans="1:6" x14ac:dyDescent="0.25">
      <c r="A165" t="str">
        <f t="shared" si="3"/>
        <v>239</v>
      </c>
      <c r="B165" t="s">
        <v>614</v>
      </c>
      <c r="C165" s="7">
        <v>9552.81</v>
      </c>
      <c r="F165"/>
    </row>
    <row r="166" spans="1:6" x14ac:dyDescent="0.25">
      <c r="A166" t="str">
        <f t="shared" si="3"/>
        <v>239</v>
      </c>
      <c r="B166" t="s">
        <v>615</v>
      </c>
      <c r="C166" s="7">
        <v>8448</v>
      </c>
      <c r="F166"/>
    </row>
    <row r="167" spans="1:6" x14ac:dyDescent="0.25">
      <c r="A167" t="str">
        <f t="shared" si="3"/>
        <v>.</v>
      </c>
      <c r="B167" t="s">
        <v>651</v>
      </c>
      <c r="C167" s="7"/>
    </row>
    <row r="168" spans="1:6" x14ac:dyDescent="0.25">
      <c r="A168" t="str">
        <f t="shared" si="3"/>
        <v>.</v>
      </c>
      <c r="B168" t="s">
        <v>651</v>
      </c>
      <c r="C168" s="7">
        <v>22476713.050000001</v>
      </c>
    </row>
    <row r="169" spans="1:6" x14ac:dyDescent="0.25">
      <c r="A169" t="str">
        <f t="shared" si="3"/>
        <v>.</v>
      </c>
      <c r="B169" t="s">
        <v>651</v>
      </c>
      <c r="C169" s="7">
        <v>22476713.050000001</v>
      </c>
    </row>
    <row r="170" spans="1:6" x14ac:dyDescent="0.25">
      <c r="A170" t="str">
        <f t="shared" si="3"/>
        <v>241</v>
      </c>
      <c r="B170" t="s">
        <v>616</v>
      </c>
      <c r="C170" s="7">
        <v>20239088.57</v>
      </c>
    </row>
    <row r="171" spans="1:6" x14ac:dyDescent="0.25">
      <c r="A171" t="str">
        <f t="shared" si="3"/>
        <v>241</v>
      </c>
      <c r="B171" t="s">
        <v>617</v>
      </c>
      <c r="C171" s="7">
        <v>0</v>
      </c>
    </row>
    <row r="172" spans="1:6" x14ac:dyDescent="0.25">
      <c r="A172" t="str">
        <f t="shared" si="3"/>
        <v>241</v>
      </c>
      <c r="B172" t="s">
        <v>618</v>
      </c>
      <c r="C172" s="7">
        <v>1376236.1099999999</v>
      </c>
    </row>
    <row r="173" spans="1:6" x14ac:dyDescent="0.25">
      <c r="A173" t="str">
        <f t="shared" si="3"/>
        <v>241</v>
      </c>
      <c r="B173" t="s">
        <v>618</v>
      </c>
      <c r="C173" s="7">
        <v>5550</v>
      </c>
    </row>
    <row r="174" spans="1:6" x14ac:dyDescent="0.25">
      <c r="A174" t="str">
        <f t="shared" si="3"/>
        <v>241</v>
      </c>
      <c r="B174" t="s">
        <v>618</v>
      </c>
      <c r="C174" s="7">
        <v>91000</v>
      </c>
    </row>
    <row r="175" spans="1:6" x14ac:dyDescent="0.25">
      <c r="A175" t="str">
        <f t="shared" si="3"/>
        <v>241</v>
      </c>
      <c r="B175" t="s">
        <v>618</v>
      </c>
      <c r="C175" s="7">
        <v>714838.37</v>
      </c>
    </row>
    <row r="176" spans="1:6" x14ac:dyDescent="0.25">
      <c r="A176" t="str">
        <f t="shared" si="3"/>
        <v>241</v>
      </c>
      <c r="B176" t="s">
        <v>619</v>
      </c>
      <c r="C176" s="7">
        <v>50000</v>
      </c>
    </row>
    <row r="177" spans="1:3" x14ac:dyDescent="0.25">
      <c r="A177" t="str">
        <f t="shared" si="3"/>
        <v>.</v>
      </c>
      <c r="B177" t="s">
        <v>651</v>
      </c>
      <c r="C177" s="7">
        <v>0</v>
      </c>
    </row>
    <row r="178" spans="1:3" x14ac:dyDescent="0.25">
      <c r="A178" t="str">
        <f t="shared" si="3"/>
        <v>242</v>
      </c>
      <c r="B178" t="s">
        <v>620</v>
      </c>
      <c r="C178" s="7">
        <v>0</v>
      </c>
    </row>
    <row r="179" spans="1:3" x14ac:dyDescent="0.25">
      <c r="A179" t="str">
        <f t="shared" si="3"/>
        <v>242</v>
      </c>
      <c r="B179" t="s">
        <v>621</v>
      </c>
      <c r="C179" s="7">
        <v>0</v>
      </c>
    </row>
    <row r="180" spans="1:3" x14ac:dyDescent="0.25">
      <c r="A180" t="str">
        <f t="shared" si="3"/>
        <v>242</v>
      </c>
      <c r="B180" t="s">
        <v>622</v>
      </c>
      <c r="C180" s="7">
        <v>0</v>
      </c>
    </row>
    <row r="181" spans="1:3" x14ac:dyDescent="0.25">
      <c r="A181" t="str">
        <f t="shared" si="3"/>
        <v>242</v>
      </c>
      <c r="B181" t="s">
        <v>652</v>
      </c>
      <c r="C181" s="7">
        <v>0</v>
      </c>
    </row>
    <row r="182" spans="1:3" x14ac:dyDescent="0.25">
      <c r="A182" t="str">
        <f t="shared" si="3"/>
        <v>.</v>
      </c>
      <c r="B182" t="s">
        <v>651</v>
      </c>
      <c r="C182" s="7">
        <v>0</v>
      </c>
    </row>
    <row r="183" spans="1:3" x14ac:dyDescent="0.25">
      <c r="A183" t="str">
        <f t="shared" si="3"/>
        <v>.</v>
      </c>
      <c r="B183" t="s">
        <v>651</v>
      </c>
      <c r="C183" s="7">
        <v>0</v>
      </c>
    </row>
    <row r="184" spans="1:3" x14ac:dyDescent="0.25">
      <c r="A184" t="str">
        <f t="shared" si="3"/>
        <v>.</v>
      </c>
      <c r="B184" t="s">
        <v>651</v>
      </c>
      <c r="C184" s="7">
        <v>0</v>
      </c>
    </row>
    <row r="185" spans="1:3" x14ac:dyDescent="0.25">
      <c r="A185" t="str">
        <f t="shared" si="3"/>
        <v>245</v>
      </c>
      <c r="B185" t="s">
        <v>623</v>
      </c>
      <c r="C185" s="7">
        <v>0</v>
      </c>
    </row>
    <row r="186" spans="1:3" x14ac:dyDescent="0.25">
      <c r="A186" t="str">
        <f t="shared" si="3"/>
        <v>.</v>
      </c>
      <c r="B186" t="s">
        <v>651</v>
      </c>
      <c r="C186" s="7">
        <v>0</v>
      </c>
    </row>
    <row r="187" spans="1:3" x14ac:dyDescent="0.25">
      <c r="A187" t="str">
        <f t="shared" si="3"/>
        <v>.</v>
      </c>
      <c r="B187" t="s">
        <v>651</v>
      </c>
      <c r="C187" s="7">
        <v>0</v>
      </c>
    </row>
    <row r="188" spans="1:3" x14ac:dyDescent="0.25">
      <c r="A188" t="str">
        <f t="shared" si="3"/>
        <v>247</v>
      </c>
      <c r="B188" t="s">
        <v>624</v>
      </c>
      <c r="C188" s="7">
        <v>0</v>
      </c>
    </row>
    <row r="189" spans="1:3" x14ac:dyDescent="0.25">
      <c r="A189" t="str">
        <f t="shared" si="3"/>
        <v>.</v>
      </c>
      <c r="B189" t="s">
        <v>651</v>
      </c>
      <c r="C189" s="7">
        <v>0</v>
      </c>
    </row>
    <row r="190" spans="1:3" x14ac:dyDescent="0.25">
      <c r="A190" t="str">
        <f t="shared" si="3"/>
        <v>.</v>
      </c>
      <c r="B190" t="s">
        <v>651</v>
      </c>
      <c r="C190" s="7"/>
    </row>
    <row r="191" spans="1:3" x14ac:dyDescent="0.25">
      <c r="A191" t="str">
        <f t="shared" si="3"/>
        <v>.</v>
      </c>
      <c r="B191" t="s">
        <v>651</v>
      </c>
      <c r="C191" s="7">
        <v>0</v>
      </c>
    </row>
    <row r="192" spans="1:3" x14ac:dyDescent="0.25">
      <c r="A192" t="str">
        <f t="shared" si="3"/>
        <v>.</v>
      </c>
      <c r="B192" t="s">
        <v>651</v>
      </c>
      <c r="C192" s="7"/>
    </row>
    <row r="193" spans="1:3" x14ac:dyDescent="0.25">
      <c r="A193" t="str">
        <f t="shared" si="3"/>
        <v>.</v>
      </c>
      <c r="B193" t="s">
        <v>651</v>
      </c>
      <c r="C193" s="7">
        <v>3964899.51</v>
      </c>
    </row>
    <row r="194" spans="1:3" x14ac:dyDescent="0.25">
      <c r="A194" t="str">
        <f t="shared" ref="A194:A233" si="4">+LEFT(B194,3)</f>
        <v>.</v>
      </c>
      <c r="B194" t="s">
        <v>651</v>
      </c>
      <c r="C194" s="7">
        <v>202780.48</v>
      </c>
    </row>
    <row r="195" spans="1:3" x14ac:dyDescent="0.25">
      <c r="A195" t="str">
        <f t="shared" si="4"/>
        <v>261</v>
      </c>
      <c r="B195" t="s">
        <v>625</v>
      </c>
      <c r="C195" s="7">
        <v>202780.48</v>
      </c>
    </row>
    <row r="196" spans="1:3" x14ac:dyDescent="0.25">
      <c r="A196" t="str">
        <f t="shared" si="4"/>
        <v>261</v>
      </c>
      <c r="B196" t="s">
        <v>626</v>
      </c>
      <c r="C196" s="7">
        <v>0</v>
      </c>
    </row>
    <row r="197" spans="1:3" x14ac:dyDescent="0.25">
      <c r="A197" t="str">
        <f t="shared" si="4"/>
        <v>261</v>
      </c>
      <c r="B197" t="s">
        <v>627</v>
      </c>
      <c r="C197" s="7">
        <v>0</v>
      </c>
    </row>
    <row r="198" spans="1:3" x14ac:dyDescent="0.25">
      <c r="A198" t="str">
        <f t="shared" si="4"/>
        <v>261</v>
      </c>
      <c r="B198" t="s">
        <v>628</v>
      </c>
      <c r="C198" s="7">
        <v>0</v>
      </c>
    </row>
    <row r="199" spans="1:3" x14ac:dyDescent="0.25">
      <c r="A199" t="str">
        <f t="shared" si="4"/>
        <v>261</v>
      </c>
      <c r="B199" t="s">
        <v>629</v>
      </c>
      <c r="C199" s="7">
        <v>0</v>
      </c>
    </row>
    <row r="200" spans="1:3" x14ac:dyDescent="0.25">
      <c r="A200" t="str">
        <f t="shared" si="4"/>
        <v>.</v>
      </c>
      <c r="B200" t="s">
        <v>651</v>
      </c>
      <c r="C200" s="7">
        <v>149280</v>
      </c>
    </row>
    <row r="201" spans="1:3" x14ac:dyDescent="0.25">
      <c r="A201" t="str">
        <f t="shared" si="4"/>
        <v>262</v>
      </c>
      <c r="B201" t="s">
        <v>630</v>
      </c>
      <c r="C201" s="7">
        <v>149280</v>
      </c>
    </row>
    <row r="202" spans="1:3" x14ac:dyDescent="0.25">
      <c r="A202" t="str">
        <f t="shared" si="4"/>
        <v>262</v>
      </c>
      <c r="B202" t="s">
        <v>631</v>
      </c>
      <c r="C202" s="7">
        <v>0</v>
      </c>
    </row>
    <row r="203" spans="1:3" x14ac:dyDescent="0.25">
      <c r="A203" t="str">
        <f t="shared" si="4"/>
        <v>262</v>
      </c>
      <c r="B203" t="s">
        <v>632</v>
      </c>
      <c r="C203" s="7">
        <v>0</v>
      </c>
    </row>
    <row r="204" spans="1:3" x14ac:dyDescent="0.25">
      <c r="A204" t="str">
        <f t="shared" si="4"/>
        <v>262</v>
      </c>
      <c r="B204" t="s">
        <v>633</v>
      </c>
      <c r="C204" s="7">
        <v>0</v>
      </c>
    </row>
    <row r="205" spans="1:3" x14ac:dyDescent="0.25">
      <c r="A205" t="str">
        <f t="shared" si="4"/>
        <v>.</v>
      </c>
      <c r="B205" t="s">
        <v>651</v>
      </c>
      <c r="C205" s="7">
        <v>18389</v>
      </c>
    </row>
    <row r="206" spans="1:3" x14ac:dyDescent="0.25">
      <c r="A206" t="str">
        <f t="shared" si="4"/>
        <v>263</v>
      </c>
      <c r="B206" t="s">
        <v>634</v>
      </c>
      <c r="C206" s="7">
        <v>18389</v>
      </c>
    </row>
    <row r="207" spans="1:3" x14ac:dyDescent="0.25">
      <c r="A207" t="str">
        <f t="shared" si="4"/>
        <v>263</v>
      </c>
      <c r="B207" t="s">
        <v>635</v>
      </c>
      <c r="C207" s="7">
        <v>0</v>
      </c>
    </row>
    <row r="208" spans="1:3" x14ac:dyDescent="0.25">
      <c r="A208" t="str">
        <f t="shared" si="4"/>
        <v>.</v>
      </c>
      <c r="B208" t="s">
        <v>651</v>
      </c>
      <c r="C208" s="7">
        <v>0</v>
      </c>
    </row>
    <row r="209" spans="1:3" x14ac:dyDescent="0.25">
      <c r="A209" t="str">
        <f t="shared" si="4"/>
        <v>264</v>
      </c>
      <c r="B209" t="s">
        <v>636</v>
      </c>
      <c r="C209" s="7">
        <v>0</v>
      </c>
    </row>
    <row r="210" spans="1:3" x14ac:dyDescent="0.25">
      <c r="A210" t="str">
        <f t="shared" si="4"/>
        <v>264</v>
      </c>
      <c r="B210" t="s">
        <v>637</v>
      </c>
      <c r="C210" s="7">
        <v>0</v>
      </c>
    </row>
    <row r="211" spans="1:3" x14ac:dyDescent="0.25">
      <c r="A211" t="str">
        <f t="shared" si="4"/>
        <v>264</v>
      </c>
      <c r="B211" t="s">
        <v>638</v>
      </c>
      <c r="C211" s="7">
        <v>0</v>
      </c>
    </row>
    <row r="212" spans="1:3" x14ac:dyDescent="0.25">
      <c r="A212" t="str">
        <f t="shared" si="4"/>
        <v>.</v>
      </c>
      <c r="B212" t="s">
        <v>651</v>
      </c>
      <c r="C212" s="7">
        <v>116195.00999999998</v>
      </c>
    </row>
    <row r="213" spans="1:3" x14ac:dyDescent="0.25">
      <c r="A213" t="str">
        <f t="shared" si="4"/>
        <v>265</v>
      </c>
      <c r="B213" t="s">
        <v>639</v>
      </c>
      <c r="C213" s="7">
        <v>0</v>
      </c>
    </row>
    <row r="214" spans="1:3" x14ac:dyDescent="0.25">
      <c r="A214" t="str">
        <f t="shared" si="4"/>
        <v>265</v>
      </c>
      <c r="B214" t="s">
        <v>640</v>
      </c>
      <c r="C214" s="7">
        <v>0</v>
      </c>
    </row>
    <row r="215" spans="1:3" x14ac:dyDescent="0.25">
      <c r="A215" t="str">
        <f t="shared" si="4"/>
        <v>265</v>
      </c>
      <c r="B215" t="s">
        <v>641</v>
      </c>
      <c r="C215" s="7">
        <v>0</v>
      </c>
    </row>
    <row r="216" spans="1:3" x14ac:dyDescent="0.25">
      <c r="A216" t="str">
        <f t="shared" si="4"/>
        <v>265</v>
      </c>
      <c r="B216" t="s">
        <v>642</v>
      </c>
      <c r="C216" s="7">
        <v>0</v>
      </c>
    </row>
    <row r="217" spans="1:3" x14ac:dyDescent="0.25">
      <c r="A217" t="str">
        <f t="shared" si="4"/>
        <v>265</v>
      </c>
      <c r="B217" t="s">
        <v>643</v>
      </c>
      <c r="C217" s="7">
        <v>116195.00999999998</v>
      </c>
    </row>
    <row r="218" spans="1:3" x14ac:dyDescent="0.25">
      <c r="A218" t="str">
        <f t="shared" si="4"/>
        <v>265</v>
      </c>
      <c r="B218" t="s">
        <v>644</v>
      </c>
      <c r="C218" s="7">
        <v>2.2737367544323206E-13</v>
      </c>
    </row>
    <row r="219" spans="1:3" x14ac:dyDescent="0.25">
      <c r="A219" t="str">
        <f t="shared" si="4"/>
        <v>265</v>
      </c>
      <c r="B219" t="s">
        <v>645</v>
      </c>
      <c r="C219" s="7">
        <v>0</v>
      </c>
    </row>
    <row r="220" spans="1:3" x14ac:dyDescent="0.25">
      <c r="A220" t="str">
        <f t="shared" si="4"/>
        <v>.</v>
      </c>
      <c r="B220" t="s">
        <v>651</v>
      </c>
      <c r="C220" s="7">
        <v>0</v>
      </c>
    </row>
    <row r="221" spans="1:3" x14ac:dyDescent="0.25">
      <c r="A221" t="str">
        <f t="shared" si="4"/>
        <v>266</v>
      </c>
      <c r="B221" t="s">
        <v>646</v>
      </c>
      <c r="C221" s="7">
        <v>0</v>
      </c>
    </row>
    <row r="222" spans="1:3" x14ac:dyDescent="0.25">
      <c r="A222" t="str">
        <f t="shared" si="4"/>
        <v>266</v>
      </c>
      <c r="B222" t="s">
        <v>647</v>
      </c>
      <c r="C222" s="7">
        <v>0</v>
      </c>
    </row>
    <row r="223" spans="1:3" x14ac:dyDescent="0.25">
      <c r="A223" t="str">
        <f t="shared" si="4"/>
        <v>.</v>
      </c>
      <c r="B223" t="s">
        <v>651</v>
      </c>
      <c r="C223" s="7">
        <v>0</v>
      </c>
    </row>
    <row r="224" spans="1:3" x14ac:dyDescent="0.25">
      <c r="A224" t="str">
        <f t="shared" si="4"/>
        <v>.</v>
      </c>
      <c r="B224" t="s">
        <v>651</v>
      </c>
      <c r="C224" s="7">
        <v>3478255.02</v>
      </c>
    </row>
    <row r="225" spans="1:3" x14ac:dyDescent="0.25">
      <c r="A225" t="str">
        <f t="shared" si="4"/>
        <v>268</v>
      </c>
      <c r="B225" t="s">
        <v>648</v>
      </c>
      <c r="C225" s="7">
        <v>3478255.02</v>
      </c>
    </row>
    <row r="226" spans="1:3" x14ac:dyDescent="0.25">
      <c r="A226" t="str">
        <f t="shared" si="4"/>
        <v>268</v>
      </c>
      <c r="B226" t="s">
        <v>649</v>
      </c>
      <c r="C226" s="7">
        <v>0</v>
      </c>
    </row>
    <row r="227" spans="1:3" x14ac:dyDescent="0.25">
      <c r="A227" t="str">
        <f t="shared" si="4"/>
        <v>.</v>
      </c>
      <c r="B227" t="s">
        <v>651</v>
      </c>
      <c r="C227" s="7">
        <v>0</v>
      </c>
    </row>
    <row r="228" spans="1:3" x14ac:dyDescent="0.25">
      <c r="A228" t="str">
        <f t="shared" si="4"/>
        <v>.</v>
      </c>
      <c r="B228" t="s">
        <v>651</v>
      </c>
      <c r="C228" s="7"/>
    </row>
    <row r="229" spans="1:3" x14ac:dyDescent="0.25">
      <c r="A229" t="str">
        <f t="shared" si="4"/>
        <v>.</v>
      </c>
      <c r="B229" t="s">
        <v>651</v>
      </c>
      <c r="C229" s="7">
        <v>0</v>
      </c>
    </row>
    <row r="230" spans="1:3" x14ac:dyDescent="0.25">
      <c r="A230" t="str">
        <f t="shared" si="4"/>
        <v>.</v>
      </c>
      <c r="B230" t="s">
        <v>651</v>
      </c>
      <c r="C230" s="7">
        <v>0</v>
      </c>
    </row>
    <row r="231" spans="1:3" x14ac:dyDescent="0.25">
      <c r="A231" t="str">
        <f t="shared" si="4"/>
        <v>271</v>
      </c>
      <c r="B231">
        <v>271201</v>
      </c>
      <c r="C231" s="7">
        <v>0</v>
      </c>
    </row>
    <row r="232" spans="1:3" x14ac:dyDescent="0.25">
      <c r="A232" t="str">
        <f t="shared" si="4"/>
        <v>.</v>
      </c>
      <c r="B232" t="s">
        <v>651</v>
      </c>
      <c r="C232" s="7"/>
    </row>
    <row r="233" spans="1:3" x14ac:dyDescent="0.25">
      <c r="A233" t="str">
        <f t="shared" si="4"/>
        <v/>
      </c>
      <c r="C233" s="7"/>
    </row>
  </sheetData>
  <autoFilter ref="A1:C232" xr:uid="{D76A4883-B759-4151-9588-C00646B2091B}"/>
  <mergeCells count="2">
    <mergeCell ref="L10:M10"/>
    <mergeCell ref="O10:O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E261B-F684-4EF4-8E6D-75D611D6F2E0}">
  <dimension ref="A1:Q233"/>
  <sheetViews>
    <sheetView zoomScale="90" zoomScaleNormal="90" workbookViewId="0">
      <selection activeCell="O7" sqref="O7"/>
    </sheetView>
  </sheetViews>
  <sheetFormatPr defaultColWidth="11.42578125" defaultRowHeight="15" x14ac:dyDescent="0.25"/>
  <cols>
    <col min="1" max="1" width="8.42578125" bestFit="1" customWidth="1"/>
    <col min="2" max="2" width="30.140625" bestFit="1" customWidth="1"/>
    <col min="3" max="3" width="14.5703125" style="181" bestFit="1" customWidth="1"/>
    <col min="5" max="5" width="12.85546875" bestFit="1" customWidth="1"/>
    <col min="6" max="6" width="13.85546875" style="7" bestFit="1" customWidth="1"/>
    <col min="7" max="7" width="12.5703125" bestFit="1" customWidth="1"/>
    <col min="8" max="8" width="13.42578125" bestFit="1" customWidth="1"/>
    <col min="12" max="12" width="20.85546875" bestFit="1" customWidth="1"/>
    <col min="13" max="13" width="15.42578125" bestFit="1" customWidth="1"/>
    <col min="14" max="14" width="14.85546875" bestFit="1" customWidth="1"/>
    <col min="17" max="17" width="14.85546875" bestFit="1" customWidth="1"/>
  </cols>
  <sheetData>
    <row r="1" spans="1:17" x14ac:dyDescent="0.25">
      <c r="A1" s="12" t="s">
        <v>80</v>
      </c>
      <c r="B1" s="12" t="s">
        <v>79</v>
      </c>
      <c r="C1" s="183" t="s">
        <v>399</v>
      </c>
    </row>
    <row r="2" spans="1:17" x14ac:dyDescent="0.25">
      <c r="A2" t="str">
        <f t="shared" ref="A2:A65" si="0">+LEFT(B2,3)</f>
        <v>.</v>
      </c>
      <c r="B2" t="s">
        <v>651</v>
      </c>
      <c r="C2">
        <v>685544131.00000012</v>
      </c>
    </row>
    <row r="3" spans="1:17" x14ac:dyDescent="0.25">
      <c r="A3" t="str">
        <f t="shared" si="0"/>
        <v>.</v>
      </c>
      <c r="B3" t="s">
        <v>651</v>
      </c>
      <c r="C3" s="7">
        <v>615047036.72000003</v>
      </c>
      <c r="M3" t="s">
        <v>656</v>
      </c>
      <c r="N3" s="21">
        <v>238362254.42000002</v>
      </c>
      <c r="P3" t="s">
        <v>659</v>
      </c>
      <c r="Q3" s="21">
        <v>685544131.00000012</v>
      </c>
    </row>
    <row r="4" spans="1:17" x14ac:dyDescent="0.25">
      <c r="A4" t="str">
        <f t="shared" si="0"/>
        <v>151</v>
      </c>
      <c r="B4" t="s">
        <v>493</v>
      </c>
      <c r="C4" s="7">
        <v>615047036.72000003</v>
      </c>
      <c r="E4" s="14" t="s">
        <v>77</v>
      </c>
      <c r="F4" s="8" t="s">
        <v>400</v>
      </c>
      <c r="M4" t="s">
        <v>657</v>
      </c>
      <c r="N4" s="21" t="e">
        <f>+#REF!</f>
        <v>#REF!</v>
      </c>
      <c r="P4" t="s">
        <v>657</v>
      </c>
      <c r="Q4" s="21">
        <f>+'P3 Ejecucion Ingresos y Gas'!E6</f>
        <v>685544131.00000012</v>
      </c>
    </row>
    <row r="5" spans="1:17" x14ac:dyDescent="0.25">
      <c r="A5" t="str">
        <f t="shared" si="0"/>
        <v>.</v>
      </c>
      <c r="B5" t="s">
        <v>651</v>
      </c>
      <c r="C5" s="7">
        <v>69542331.339999989</v>
      </c>
      <c r="E5" s="15" t="s">
        <v>651</v>
      </c>
      <c r="F5" s="8">
        <v>2301075691.6800003</v>
      </c>
      <c r="M5" t="s">
        <v>658</v>
      </c>
      <c r="N5" s="21" t="e">
        <f>+N4-N3</f>
        <v>#REF!</v>
      </c>
      <c r="P5" t="s">
        <v>658</v>
      </c>
      <c r="Q5" s="21">
        <f>+Q4-Q3</f>
        <v>0</v>
      </c>
    </row>
    <row r="6" spans="1:17" x14ac:dyDescent="0.25">
      <c r="A6" t="str">
        <f t="shared" si="0"/>
        <v>161</v>
      </c>
      <c r="B6" t="s">
        <v>494</v>
      </c>
      <c r="C6" s="7">
        <v>69542331.339999989</v>
      </c>
      <c r="E6" s="15" t="s">
        <v>406</v>
      </c>
      <c r="F6" s="8">
        <v>615047036.72000003</v>
      </c>
      <c r="G6" t="e">
        <f>+SUMIF(#REF!,E6,#REF!)</f>
        <v>#REF!</v>
      </c>
      <c r="H6" s="8" t="e">
        <f t="shared" ref="H6:H8" si="1">+G6-F6</f>
        <v>#REF!</v>
      </c>
    </row>
    <row r="7" spans="1:17" x14ac:dyDescent="0.25">
      <c r="A7" t="str">
        <f t="shared" si="0"/>
        <v>.</v>
      </c>
      <c r="B7" t="s">
        <v>651</v>
      </c>
      <c r="C7" s="7">
        <v>954762.94000000006</v>
      </c>
      <c r="E7" s="15" t="s">
        <v>407</v>
      </c>
      <c r="F7" s="8">
        <v>69542331.339999989</v>
      </c>
      <c r="G7" t="e">
        <f>+SUMIF(#REF!,E7,#REF!)</f>
        <v>#REF!</v>
      </c>
      <c r="H7" s="8" t="e">
        <f t="shared" si="1"/>
        <v>#REF!</v>
      </c>
    </row>
    <row r="8" spans="1:17" x14ac:dyDescent="0.25">
      <c r="A8" t="str">
        <f t="shared" si="0"/>
        <v>164</v>
      </c>
      <c r="B8" t="s">
        <v>495</v>
      </c>
      <c r="C8" s="7">
        <v>0</v>
      </c>
      <c r="E8" s="15" t="s">
        <v>408</v>
      </c>
      <c r="F8" s="8">
        <v>954762.94000000006</v>
      </c>
      <c r="G8" t="e">
        <f>+SUMIF(#REF!,E8,#REF!)</f>
        <v>#REF!</v>
      </c>
      <c r="H8" s="8" t="e">
        <f t="shared" si="1"/>
        <v>#REF!</v>
      </c>
    </row>
    <row r="9" spans="1:17" x14ac:dyDescent="0.25">
      <c r="A9" t="str">
        <f t="shared" si="0"/>
        <v>164</v>
      </c>
      <c r="B9" t="s">
        <v>496</v>
      </c>
      <c r="C9" s="7">
        <v>954762.94000000006</v>
      </c>
      <c r="E9" s="15" t="s">
        <v>409</v>
      </c>
      <c r="F9" s="8">
        <v>126614612.13</v>
      </c>
      <c r="G9" t="e">
        <f>+SUMIF(#REF!,E9,#REF!)</f>
        <v>#REF!</v>
      </c>
      <c r="H9" s="8" t="e">
        <f t="shared" ref="H9:H42" si="2">+G9-F9</f>
        <v>#REF!</v>
      </c>
    </row>
    <row r="10" spans="1:17" x14ac:dyDescent="0.25">
      <c r="A10" t="str">
        <f t="shared" si="0"/>
        <v>.</v>
      </c>
      <c r="B10" t="s">
        <v>651</v>
      </c>
      <c r="C10" s="7"/>
      <c r="E10" s="15" t="s">
        <v>410</v>
      </c>
      <c r="F10" s="8">
        <v>20790549.920000006</v>
      </c>
      <c r="G10" t="e">
        <f>+SUMIF(#REF!,E10,#REF!)</f>
        <v>#REF!</v>
      </c>
      <c r="H10" s="8" t="e">
        <f t="shared" si="2"/>
        <v>#REF!</v>
      </c>
      <c r="L10" s="433" t="s">
        <v>384</v>
      </c>
      <c r="M10" s="433"/>
      <c r="O10" s="434" t="s">
        <v>442</v>
      </c>
      <c r="P10" s="20" t="s">
        <v>443</v>
      </c>
      <c r="Q10" s="377">
        <v>2215397</v>
      </c>
    </row>
    <row r="11" spans="1:17" x14ac:dyDescent="0.25">
      <c r="A11" t="str">
        <f t="shared" si="0"/>
        <v>.</v>
      </c>
      <c r="B11" t="s">
        <v>651</v>
      </c>
      <c r="C11" s="7">
        <v>232496857.42000002</v>
      </c>
      <c r="E11" s="15" t="s">
        <v>411</v>
      </c>
      <c r="F11" s="8">
        <v>2084455.51</v>
      </c>
      <c r="G11" t="e">
        <f>+SUMIF(#REF!,E11,#REF!)</f>
        <v>#REF!</v>
      </c>
      <c r="H11" s="8" t="e">
        <f t="shared" si="2"/>
        <v>#REF!</v>
      </c>
      <c r="L11" s="184"/>
      <c r="M11" s="377"/>
      <c r="O11" s="434"/>
      <c r="P11" s="20" t="s">
        <v>444</v>
      </c>
      <c r="Q11" s="377">
        <v>3650000</v>
      </c>
    </row>
    <row r="12" spans="1:17" x14ac:dyDescent="0.25">
      <c r="A12" t="str">
        <f t="shared" si="0"/>
        <v>.</v>
      </c>
      <c r="B12" t="s">
        <v>651</v>
      </c>
      <c r="C12" s="7"/>
      <c r="E12" s="15" t="s">
        <v>412</v>
      </c>
      <c r="F12" s="8">
        <v>9602836.0800000019</v>
      </c>
      <c r="G12" t="e">
        <f>+SUMIF(#REF!,E12,#REF!)</f>
        <v>#REF!</v>
      </c>
      <c r="H12" s="8" t="e">
        <f t="shared" si="2"/>
        <v>#REF!</v>
      </c>
      <c r="L12" s="184"/>
      <c r="M12" s="378">
        <f>+Q10+Q11</f>
        <v>5865397</v>
      </c>
    </row>
    <row r="13" spans="1:17" x14ac:dyDescent="0.25">
      <c r="A13" t="str">
        <f t="shared" si="0"/>
        <v>.</v>
      </c>
      <c r="B13" t="s">
        <v>651</v>
      </c>
      <c r="C13" s="7">
        <v>173735110.92000002</v>
      </c>
      <c r="E13" s="15" t="s">
        <v>413</v>
      </c>
      <c r="F13" s="8">
        <v>14642657.279999999</v>
      </c>
      <c r="G13" t="e">
        <f>+SUMIF(#REF!,E13,#REF!)</f>
        <v>#REF!</v>
      </c>
      <c r="H13" s="8" t="e">
        <f t="shared" si="2"/>
        <v>#REF!</v>
      </c>
      <c r="M13" s="181"/>
    </row>
    <row r="14" spans="1:17" x14ac:dyDescent="0.25">
      <c r="A14" t="str">
        <f t="shared" si="0"/>
        <v>.</v>
      </c>
      <c r="B14" t="s">
        <v>651</v>
      </c>
      <c r="C14" s="7">
        <v>126614612.13</v>
      </c>
      <c r="E14" s="15" t="s">
        <v>414</v>
      </c>
      <c r="F14" s="8">
        <v>4237235.47</v>
      </c>
      <c r="G14" t="e">
        <f>+SUMIF(#REF!,E14,#REF!)</f>
        <v>#REF!</v>
      </c>
      <c r="H14" s="8" t="e">
        <f t="shared" si="2"/>
        <v>#REF!</v>
      </c>
      <c r="M14" s="181"/>
    </row>
    <row r="15" spans="1:17" x14ac:dyDescent="0.25">
      <c r="A15" t="str">
        <f t="shared" si="0"/>
        <v>211</v>
      </c>
      <c r="B15" t="s">
        <v>497</v>
      </c>
      <c r="C15" s="7">
        <v>105464726.79000001</v>
      </c>
      <c r="E15" s="15" t="s">
        <v>415</v>
      </c>
      <c r="F15" s="8">
        <v>1043292.96</v>
      </c>
      <c r="G15" t="e">
        <f>+SUMIF(#REF!,E15,#REF!)</f>
        <v>#REF!</v>
      </c>
      <c r="H15" s="8" t="e">
        <f t="shared" si="2"/>
        <v>#REF!</v>
      </c>
      <c r="M15" s="181"/>
    </row>
    <row r="16" spans="1:17" x14ac:dyDescent="0.25">
      <c r="A16" t="str">
        <f t="shared" si="0"/>
        <v>211</v>
      </c>
      <c r="B16" t="s">
        <v>498</v>
      </c>
      <c r="C16" s="7">
        <v>2163635.9600000004</v>
      </c>
      <c r="E16" s="15" t="s">
        <v>416</v>
      </c>
      <c r="F16" s="8">
        <v>3569806.8000000003</v>
      </c>
      <c r="G16" t="e">
        <f>+SUMIF(#REF!,E16,#REF!)</f>
        <v>#REF!</v>
      </c>
      <c r="H16" s="8" t="e">
        <f t="shared" si="2"/>
        <v>#REF!</v>
      </c>
      <c r="M16" s="181"/>
    </row>
    <row r="17" spans="1:13" x14ac:dyDescent="0.25">
      <c r="A17" t="str">
        <f t="shared" si="0"/>
        <v>211</v>
      </c>
      <c r="B17" t="s">
        <v>499</v>
      </c>
      <c r="C17" s="7">
        <v>132908.66</v>
      </c>
      <c r="E17" s="15" t="s">
        <v>417</v>
      </c>
      <c r="F17" s="8">
        <v>509967.16</v>
      </c>
      <c r="G17" t="e">
        <f>+SUMIF(#REF!,E17,#REF!)</f>
        <v>#REF!</v>
      </c>
      <c r="H17" s="8" t="e">
        <f t="shared" si="2"/>
        <v>#REF!</v>
      </c>
      <c r="M17" s="181"/>
    </row>
    <row r="18" spans="1:13" x14ac:dyDescent="0.25">
      <c r="A18" t="str">
        <f t="shared" si="0"/>
        <v>211</v>
      </c>
      <c r="B18" t="s">
        <v>500</v>
      </c>
      <c r="C18" s="7">
        <v>7572417.5099999998</v>
      </c>
      <c r="E18" s="15" t="s">
        <v>418</v>
      </c>
      <c r="F18" s="8">
        <v>2053664.5199999998</v>
      </c>
      <c r="G18" t="e">
        <f>+SUMIF(#REF!,E18,#REF!)</f>
        <v>#REF!</v>
      </c>
      <c r="H18" s="8" t="e">
        <f t="shared" si="2"/>
        <v>#REF!</v>
      </c>
      <c r="M18" s="181"/>
    </row>
    <row r="19" spans="1:13" x14ac:dyDescent="0.25">
      <c r="A19" t="str">
        <f t="shared" si="0"/>
        <v>211</v>
      </c>
      <c r="B19" t="s">
        <v>500</v>
      </c>
      <c r="C19" s="7">
        <v>2100034.16</v>
      </c>
      <c r="E19" s="15" t="s">
        <v>419</v>
      </c>
      <c r="F19" s="8">
        <v>6058156.7299999995</v>
      </c>
      <c r="G19" t="e">
        <f>+SUMIF(#REF!,E19,#REF!)</f>
        <v>#REF!</v>
      </c>
      <c r="H19" s="8" t="e">
        <f t="shared" si="2"/>
        <v>#REF!</v>
      </c>
    </row>
    <row r="20" spans="1:13" x14ac:dyDescent="0.25">
      <c r="A20" t="str">
        <f t="shared" si="0"/>
        <v>211</v>
      </c>
      <c r="B20" t="s">
        <v>500</v>
      </c>
      <c r="C20" s="7">
        <v>0</v>
      </c>
      <c r="E20" s="15" t="s">
        <v>420</v>
      </c>
      <c r="F20" s="8">
        <v>397849.08</v>
      </c>
      <c r="G20" t="e">
        <f>+SUMIF(#REF!,E20,#REF!)</f>
        <v>#REF!</v>
      </c>
      <c r="H20" s="8" t="e">
        <f t="shared" si="2"/>
        <v>#REF!</v>
      </c>
    </row>
    <row r="21" spans="1:13" x14ac:dyDescent="0.25">
      <c r="A21" t="str">
        <f t="shared" si="0"/>
        <v>211</v>
      </c>
      <c r="B21" t="s">
        <v>501</v>
      </c>
      <c r="C21" s="7">
        <v>386781.38</v>
      </c>
      <c r="E21" s="15" t="s">
        <v>421</v>
      </c>
      <c r="F21" s="8">
        <v>5099956.18</v>
      </c>
      <c r="G21" t="e">
        <f>+SUMIF(#REF!,E21,#REF!)</f>
        <v>#REF!</v>
      </c>
      <c r="H21" s="8" t="e">
        <f t="shared" si="2"/>
        <v>#REF!</v>
      </c>
    </row>
    <row r="22" spans="1:13" x14ac:dyDescent="0.25">
      <c r="A22" t="str">
        <f t="shared" si="0"/>
        <v>211</v>
      </c>
      <c r="B22" t="s">
        <v>502</v>
      </c>
      <c r="C22" s="7">
        <v>8794107.6700000018</v>
      </c>
      <c r="E22" s="15" t="s">
        <v>422</v>
      </c>
      <c r="F22" s="8">
        <v>372029</v>
      </c>
      <c r="G22" t="e">
        <f>+SUMIF(#REF!,E22,#REF!)</f>
        <v>#REF!</v>
      </c>
      <c r="H22" s="8" t="e">
        <f t="shared" si="2"/>
        <v>#REF!</v>
      </c>
    </row>
    <row r="23" spans="1:13" x14ac:dyDescent="0.25">
      <c r="A23" t="str">
        <f t="shared" si="0"/>
        <v>.</v>
      </c>
      <c r="B23" t="s">
        <v>651</v>
      </c>
      <c r="C23" s="7">
        <v>20790549.920000006</v>
      </c>
      <c r="E23" s="15" t="s">
        <v>423</v>
      </c>
      <c r="F23" s="8">
        <v>1584523.3400000017</v>
      </c>
      <c r="G23" t="e">
        <f>+SUMIF(#REF!,E23,#REF!)</f>
        <v>#REF!</v>
      </c>
      <c r="H23" s="8" t="e">
        <f t="shared" si="2"/>
        <v>#REF!</v>
      </c>
    </row>
    <row r="24" spans="1:13" x14ac:dyDescent="0.25">
      <c r="A24" t="str">
        <f t="shared" si="0"/>
        <v>212</v>
      </c>
      <c r="B24" t="s">
        <v>503</v>
      </c>
      <c r="C24" s="7">
        <v>10875186.890000002</v>
      </c>
      <c r="E24" s="15" t="s">
        <v>424</v>
      </c>
      <c r="F24" s="8">
        <v>0</v>
      </c>
      <c r="G24" t="e">
        <f>+SUMIF(#REF!,E24,#REF!)</f>
        <v>#REF!</v>
      </c>
      <c r="H24" s="8" t="e">
        <f t="shared" si="2"/>
        <v>#REF!</v>
      </c>
    </row>
    <row r="25" spans="1:13" x14ac:dyDescent="0.25">
      <c r="A25" t="str">
        <f t="shared" si="0"/>
        <v>212</v>
      </c>
      <c r="B25" t="s">
        <v>504</v>
      </c>
      <c r="C25" s="7">
        <v>9011787.6600000001</v>
      </c>
      <c r="E25" s="15" t="s">
        <v>425</v>
      </c>
      <c r="F25" s="8">
        <v>25999.999999999996</v>
      </c>
      <c r="G25" t="e">
        <f>+SUMIF(#REF!,E25,#REF!)</f>
        <v>#REF!</v>
      </c>
      <c r="H25" s="8" t="e">
        <f t="shared" si="2"/>
        <v>#REF!</v>
      </c>
    </row>
    <row r="26" spans="1:13" x14ac:dyDescent="0.25">
      <c r="A26" t="str">
        <f t="shared" si="0"/>
        <v>212</v>
      </c>
      <c r="B26" t="s">
        <v>504</v>
      </c>
      <c r="C26" s="7">
        <v>903575.37</v>
      </c>
      <c r="E26" s="15" t="s">
        <v>426</v>
      </c>
      <c r="F26" s="8">
        <v>0</v>
      </c>
      <c r="G26" t="e">
        <f>+SUMIF(#REF!,E26,#REF!)</f>
        <v>#REF!</v>
      </c>
      <c r="H26" s="8" t="e">
        <f t="shared" si="2"/>
        <v>#REF!</v>
      </c>
    </row>
    <row r="27" spans="1:13" x14ac:dyDescent="0.25">
      <c r="A27" t="str">
        <f t="shared" si="0"/>
        <v>212</v>
      </c>
      <c r="B27" t="s">
        <v>505</v>
      </c>
      <c r="C27" s="7">
        <v>0</v>
      </c>
      <c r="E27" s="15" t="s">
        <v>427</v>
      </c>
      <c r="F27" s="8">
        <v>0</v>
      </c>
      <c r="G27" t="e">
        <f>+SUMIF(#REF!,E27,#REF!)</f>
        <v>#REF!</v>
      </c>
      <c r="H27" s="8" t="e">
        <f t="shared" si="2"/>
        <v>#REF!</v>
      </c>
    </row>
    <row r="28" spans="1:13" x14ac:dyDescent="0.25">
      <c r="A28" t="str">
        <f t="shared" si="0"/>
        <v>.</v>
      </c>
      <c r="B28" t="s">
        <v>651</v>
      </c>
      <c r="C28" s="7">
        <v>2084455.51</v>
      </c>
      <c r="E28" s="15" t="s">
        <v>428</v>
      </c>
      <c r="F28" s="8">
        <v>0</v>
      </c>
      <c r="G28" t="e">
        <f>+SUMIF(#REF!,E28,#REF!)</f>
        <v>#REF!</v>
      </c>
      <c r="H28" s="8" t="e">
        <f t="shared" si="2"/>
        <v>#REF!</v>
      </c>
    </row>
    <row r="29" spans="1:13" x14ac:dyDescent="0.25">
      <c r="A29" t="str">
        <f t="shared" si="0"/>
        <v>213</v>
      </c>
      <c r="B29" t="s">
        <v>506</v>
      </c>
      <c r="C29" s="7">
        <v>2084455.51</v>
      </c>
      <c r="E29" s="15" t="s">
        <v>429</v>
      </c>
      <c r="F29" s="8">
        <v>226884.40000000002</v>
      </c>
      <c r="G29" t="e">
        <f>+SUMIF(#REF!,E29,#REF!)</f>
        <v>#REF!</v>
      </c>
      <c r="H29" s="8" t="e">
        <f t="shared" si="2"/>
        <v>#REF!</v>
      </c>
    </row>
    <row r="30" spans="1:13" x14ac:dyDescent="0.25">
      <c r="A30" t="str">
        <f t="shared" si="0"/>
        <v>.</v>
      </c>
      <c r="B30" t="s">
        <v>651</v>
      </c>
      <c r="C30" s="7">
        <v>9602836.0800000019</v>
      </c>
      <c r="E30" s="15" t="s">
        <v>430</v>
      </c>
      <c r="F30" s="8">
        <v>529021.73</v>
      </c>
      <c r="G30" t="e">
        <f>+SUMIF(#REF!,E30,#REF!)</f>
        <v>#REF!</v>
      </c>
      <c r="H30" s="8" t="e">
        <f t="shared" si="2"/>
        <v>#REF!</v>
      </c>
    </row>
    <row r="31" spans="1:13" x14ac:dyDescent="0.25">
      <c r="A31" t="str">
        <f t="shared" si="0"/>
        <v>214</v>
      </c>
      <c r="B31" t="s">
        <v>507</v>
      </c>
      <c r="C31" s="7">
        <v>0</v>
      </c>
      <c r="E31" s="15" t="s">
        <v>431</v>
      </c>
      <c r="F31" s="8">
        <v>24537543.650000002</v>
      </c>
      <c r="G31" t="e">
        <f>+SUMIF(#REF!,E31,#REF!)</f>
        <v>#REF!</v>
      </c>
      <c r="H31" s="8" t="e">
        <f t="shared" si="2"/>
        <v>#REF!</v>
      </c>
    </row>
    <row r="32" spans="1:13" x14ac:dyDescent="0.25">
      <c r="A32" t="str">
        <f t="shared" si="0"/>
        <v>214</v>
      </c>
      <c r="B32" t="s">
        <v>508</v>
      </c>
      <c r="C32" s="7">
        <v>701029.75</v>
      </c>
      <c r="E32" s="15" t="s">
        <v>432</v>
      </c>
      <c r="F32" s="8">
        <v>2011073</v>
      </c>
      <c r="G32" t="e">
        <f>+SUMIF(#REF!,E32,#REF!)</f>
        <v>#REF!</v>
      </c>
      <c r="H32" s="8" t="e">
        <f t="shared" si="2"/>
        <v>#REF!</v>
      </c>
    </row>
    <row r="33" spans="1:8" x14ac:dyDescent="0.25">
      <c r="A33" t="str">
        <f t="shared" si="0"/>
        <v>214</v>
      </c>
      <c r="B33" t="s">
        <v>509</v>
      </c>
      <c r="C33" s="7">
        <v>7894344.71</v>
      </c>
      <c r="E33" s="15" t="s">
        <v>650</v>
      </c>
      <c r="F33" s="8">
        <v>0</v>
      </c>
      <c r="G33" t="e">
        <f>+SUMIF(#REF!,E33,#REF!)</f>
        <v>#REF!</v>
      </c>
      <c r="H33" s="8" t="e">
        <f t="shared" si="2"/>
        <v>#REF!</v>
      </c>
    </row>
    <row r="34" spans="1:8" x14ac:dyDescent="0.25">
      <c r="A34" t="str">
        <f t="shared" si="0"/>
        <v>214</v>
      </c>
      <c r="B34" t="s">
        <v>509</v>
      </c>
      <c r="C34" s="7">
        <v>265817.32</v>
      </c>
      <c r="E34" s="15" t="s">
        <v>433</v>
      </c>
      <c r="F34" s="8">
        <v>580263.30000000005</v>
      </c>
      <c r="G34" t="e">
        <f>+SUMIF(#REF!,E34,#REF!)</f>
        <v>#REF!</v>
      </c>
      <c r="H34" s="8" t="e">
        <f t="shared" si="2"/>
        <v>#REF!</v>
      </c>
    </row>
    <row r="35" spans="1:8" x14ac:dyDescent="0.25">
      <c r="A35" t="str">
        <f t="shared" si="0"/>
        <v>214</v>
      </c>
      <c r="B35" t="s">
        <v>509</v>
      </c>
      <c r="C35" s="7">
        <v>705644.3</v>
      </c>
      <c r="E35" s="15" t="s">
        <v>434</v>
      </c>
      <c r="F35" s="8">
        <v>226321.1999999999</v>
      </c>
      <c r="G35" t="e">
        <f>+SUMIF(#REF!,E35,#REF!)</f>
        <v>#REF!</v>
      </c>
      <c r="H35" s="8" t="e">
        <f t="shared" si="2"/>
        <v>#REF!</v>
      </c>
    </row>
    <row r="36" spans="1:8" x14ac:dyDescent="0.25">
      <c r="A36" t="str">
        <f t="shared" si="0"/>
        <v>214</v>
      </c>
      <c r="B36" t="s">
        <v>509</v>
      </c>
      <c r="C36" s="7">
        <v>21000</v>
      </c>
      <c r="E36" s="15" t="s">
        <v>435</v>
      </c>
      <c r="F36" s="8">
        <v>147222</v>
      </c>
      <c r="G36" t="e">
        <f>+SUMIF(#REF!,E36,#REF!)</f>
        <v>#REF!</v>
      </c>
      <c r="H36" s="8" t="e">
        <f t="shared" si="2"/>
        <v>#REF!</v>
      </c>
    </row>
    <row r="37" spans="1:8" x14ac:dyDescent="0.25">
      <c r="A37" t="str">
        <f t="shared" si="0"/>
        <v>214</v>
      </c>
      <c r="B37" t="s">
        <v>509</v>
      </c>
      <c r="C37" s="7">
        <v>0</v>
      </c>
      <c r="E37" s="15" t="s">
        <v>436</v>
      </c>
      <c r="F37" s="8">
        <v>0</v>
      </c>
      <c r="G37" t="e">
        <f>+SUMIF(#REF!,E37,#REF!)</f>
        <v>#REF!</v>
      </c>
      <c r="H37" s="8" t="e">
        <f t="shared" si="2"/>
        <v>#REF!</v>
      </c>
    </row>
    <row r="38" spans="1:8" x14ac:dyDescent="0.25">
      <c r="A38" t="str">
        <f t="shared" si="0"/>
        <v>214</v>
      </c>
      <c r="B38" t="s">
        <v>509</v>
      </c>
      <c r="C38" s="7">
        <v>15000</v>
      </c>
      <c r="E38" s="15" t="s">
        <v>437</v>
      </c>
      <c r="F38" s="8">
        <v>0</v>
      </c>
      <c r="G38" t="e">
        <f>+SUMIF(#REF!,E38,#REF!)</f>
        <v>#REF!</v>
      </c>
      <c r="H38" s="8" t="e">
        <f t="shared" si="2"/>
        <v>#REF!</v>
      </c>
    </row>
    <row r="39" spans="1:8" x14ac:dyDescent="0.25">
      <c r="A39" t="str">
        <f t="shared" si="0"/>
        <v>.</v>
      </c>
      <c r="B39" t="s">
        <v>651</v>
      </c>
      <c r="C39" s="7">
        <v>14642657.279999999</v>
      </c>
      <c r="E39" s="15" t="s">
        <v>438</v>
      </c>
      <c r="F39" s="8">
        <v>720115.61</v>
      </c>
      <c r="G39" t="e">
        <f>+SUMIF(#REF!,E39,#REF!)</f>
        <v>#REF!</v>
      </c>
      <c r="H39" s="8" t="e">
        <f t="shared" si="2"/>
        <v>#REF!</v>
      </c>
    </row>
    <row r="40" spans="1:8" x14ac:dyDescent="0.25">
      <c r="A40" t="str">
        <f t="shared" si="0"/>
        <v>215</v>
      </c>
      <c r="B40" t="s">
        <v>510</v>
      </c>
      <c r="C40" s="7">
        <v>6624091.5799999991</v>
      </c>
      <c r="E40" s="15" t="s">
        <v>439</v>
      </c>
      <c r="F40" s="8">
        <v>0</v>
      </c>
      <c r="G40" t="e">
        <f>+SUMIF(#REF!,E40,#REF!)</f>
        <v>#REF!</v>
      </c>
      <c r="H40" s="8" t="e">
        <f t="shared" si="2"/>
        <v>#REF!</v>
      </c>
    </row>
    <row r="41" spans="1:8" x14ac:dyDescent="0.25">
      <c r="A41" t="str">
        <f t="shared" si="0"/>
        <v>215</v>
      </c>
      <c r="B41" t="s">
        <v>511</v>
      </c>
      <c r="C41" s="7">
        <v>7379380.5199999986</v>
      </c>
      <c r="E41" s="15" t="s">
        <v>440</v>
      </c>
      <c r="F41" s="8">
        <v>4650817.8500000006</v>
      </c>
      <c r="G41" t="e">
        <f>+SUMIF(#REF!,E41,#REF!)</f>
        <v>#REF!</v>
      </c>
      <c r="H41" s="8" t="e">
        <f t="shared" si="2"/>
        <v>#REF!</v>
      </c>
    </row>
    <row r="42" spans="1:8" x14ac:dyDescent="0.25">
      <c r="A42" t="str">
        <f t="shared" si="0"/>
        <v>215</v>
      </c>
      <c r="B42" t="s">
        <v>512</v>
      </c>
      <c r="C42" s="7">
        <v>639185.18000000075</v>
      </c>
      <c r="E42" s="15" t="s">
        <v>653</v>
      </c>
      <c r="F42" s="8">
        <v>180002.52</v>
      </c>
      <c r="G42" t="e">
        <f>+SUMIF(#REF!,E42,#REF!)</f>
        <v>#REF!</v>
      </c>
      <c r="H42" s="8" t="e">
        <f t="shared" si="2"/>
        <v>#REF!</v>
      </c>
    </row>
    <row r="43" spans="1:8" x14ac:dyDescent="0.25">
      <c r="A43" t="str">
        <f t="shared" si="0"/>
        <v>.</v>
      </c>
      <c r="B43" t="s">
        <v>651</v>
      </c>
      <c r="C43" s="7"/>
      <c r="E43" s="15" t="s">
        <v>441</v>
      </c>
      <c r="F43" s="8"/>
    </row>
    <row r="44" spans="1:8" x14ac:dyDescent="0.25">
      <c r="A44" t="str">
        <f t="shared" si="0"/>
        <v>.</v>
      </c>
      <c r="B44" t="s">
        <v>651</v>
      </c>
      <c r="C44" s="7">
        <v>23341957.899999999</v>
      </c>
      <c r="E44" s="15" t="s">
        <v>78</v>
      </c>
      <c r="F44" s="8">
        <v>3219116680.1000013</v>
      </c>
    </row>
    <row r="45" spans="1:8" x14ac:dyDescent="0.25">
      <c r="A45" t="str">
        <f t="shared" si="0"/>
        <v>.</v>
      </c>
      <c r="B45" t="s">
        <v>651</v>
      </c>
      <c r="C45" s="7">
        <v>4237235.47</v>
      </c>
      <c r="F45"/>
      <c r="G45" s="7" t="e">
        <f>+SUM(G9:G42)</f>
        <v>#REF!</v>
      </c>
      <c r="H45" s="8"/>
    </row>
    <row r="46" spans="1:8" x14ac:dyDescent="0.25">
      <c r="A46" t="str">
        <f t="shared" si="0"/>
        <v>221</v>
      </c>
      <c r="B46" t="s">
        <v>513</v>
      </c>
      <c r="C46" s="7">
        <v>0</v>
      </c>
      <c r="F46"/>
      <c r="G46">
        <v>232496857.42000002</v>
      </c>
    </row>
    <row r="47" spans="1:8" x14ac:dyDescent="0.25">
      <c r="A47" t="str">
        <f t="shared" si="0"/>
        <v>221</v>
      </c>
      <c r="B47" t="s">
        <v>514</v>
      </c>
      <c r="C47" s="7">
        <v>551231.85</v>
      </c>
      <c r="F47"/>
      <c r="G47" s="8" t="e">
        <f>+G46-G45</f>
        <v>#REF!</v>
      </c>
    </row>
    <row r="48" spans="1:8" x14ac:dyDescent="0.25">
      <c r="A48" t="str">
        <f t="shared" si="0"/>
        <v>221</v>
      </c>
      <c r="B48" t="s">
        <v>515</v>
      </c>
      <c r="C48" s="7">
        <v>3174882.69</v>
      </c>
      <c r="F48"/>
    </row>
    <row r="49" spans="1:6" x14ac:dyDescent="0.25">
      <c r="A49" t="str">
        <f t="shared" si="0"/>
        <v>221</v>
      </c>
      <c r="B49" t="s">
        <v>516</v>
      </c>
      <c r="C49" s="7">
        <v>488474.93</v>
      </c>
      <c r="F49"/>
    </row>
    <row r="50" spans="1:6" x14ac:dyDescent="0.25">
      <c r="A50" t="str">
        <f t="shared" si="0"/>
        <v>221</v>
      </c>
      <c r="B50" t="s">
        <v>517</v>
      </c>
      <c r="C50" s="7">
        <v>2420</v>
      </c>
      <c r="F50"/>
    </row>
    <row r="51" spans="1:6" x14ac:dyDescent="0.25">
      <c r="A51" t="str">
        <f t="shared" si="0"/>
        <v>221</v>
      </c>
      <c r="B51" t="s">
        <v>518</v>
      </c>
      <c r="C51" s="7">
        <v>20226</v>
      </c>
      <c r="F51"/>
    </row>
    <row r="52" spans="1:6" x14ac:dyDescent="0.25">
      <c r="A52" t="str">
        <f t="shared" si="0"/>
        <v>.</v>
      </c>
      <c r="B52" t="s">
        <v>651</v>
      </c>
      <c r="C52" s="7">
        <v>1043292.96</v>
      </c>
      <c r="F52"/>
    </row>
    <row r="53" spans="1:6" x14ac:dyDescent="0.25">
      <c r="A53" t="str">
        <f t="shared" si="0"/>
        <v>222</v>
      </c>
      <c r="B53" t="s">
        <v>519</v>
      </c>
      <c r="C53" s="7">
        <v>1043632.96</v>
      </c>
      <c r="F53"/>
    </row>
    <row r="54" spans="1:6" x14ac:dyDescent="0.25">
      <c r="A54" t="str">
        <f t="shared" si="0"/>
        <v>222</v>
      </c>
      <c r="B54" t="s">
        <v>520</v>
      </c>
      <c r="C54" s="7">
        <v>-340</v>
      </c>
      <c r="F54"/>
    </row>
    <row r="55" spans="1:6" x14ac:dyDescent="0.25">
      <c r="A55" t="str">
        <f t="shared" si="0"/>
        <v>.</v>
      </c>
      <c r="B55" t="s">
        <v>651</v>
      </c>
      <c r="C55" s="7">
        <v>3569806.8000000003</v>
      </c>
      <c r="F55"/>
    </row>
    <row r="56" spans="1:6" x14ac:dyDescent="0.25">
      <c r="A56" t="str">
        <f t="shared" si="0"/>
        <v>223</v>
      </c>
      <c r="B56" t="s">
        <v>521</v>
      </c>
      <c r="C56" s="7">
        <v>3547173.37</v>
      </c>
      <c r="F56"/>
    </row>
    <row r="57" spans="1:6" x14ac:dyDescent="0.25">
      <c r="A57" t="str">
        <f t="shared" si="0"/>
        <v>223</v>
      </c>
      <c r="B57" t="s">
        <v>522</v>
      </c>
      <c r="C57" s="7">
        <v>22633.43</v>
      </c>
      <c r="F57"/>
    </row>
    <row r="58" spans="1:6" x14ac:dyDescent="0.25">
      <c r="A58" t="str">
        <f t="shared" si="0"/>
        <v>.</v>
      </c>
      <c r="B58" t="s">
        <v>651</v>
      </c>
      <c r="C58" s="7">
        <v>509967.16</v>
      </c>
      <c r="F58"/>
    </row>
    <row r="59" spans="1:6" x14ac:dyDescent="0.25">
      <c r="A59" t="str">
        <f t="shared" si="0"/>
        <v>224</v>
      </c>
      <c r="B59" t="s">
        <v>523</v>
      </c>
      <c r="C59" s="7">
        <v>500467.16</v>
      </c>
      <c r="F59"/>
    </row>
    <row r="60" spans="1:6" x14ac:dyDescent="0.25">
      <c r="A60" t="str">
        <f t="shared" si="0"/>
        <v>224</v>
      </c>
      <c r="B60" t="s">
        <v>524</v>
      </c>
      <c r="C60" s="7">
        <v>9500</v>
      </c>
      <c r="F60"/>
    </row>
    <row r="61" spans="1:6" x14ac:dyDescent="0.25">
      <c r="A61" t="str">
        <f t="shared" si="0"/>
        <v>224</v>
      </c>
      <c r="B61" t="s">
        <v>525</v>
      </c>
      <c r="C61" s="7">
        <v>0</v>
      </c>
      <c r="F61"/>
    </row>
    <row r="62" spans="1:6" x14ac:dyDescent="0.25">
      <c r="A62" t="str">
        <f t="shared" si="0"/>
        <v>224</v>
      </c>
      <c r="B62" t="s">
        <v>526</v>
      </c>
      <c r="C62" s="7">
        <v>0</v>
      </c>
      <c r="F62"/>
    </row>
    <row r="63" spans="1:6" x14ac:dyDescent="0.25">
      <c r="A63" t="str">
        <f t="shared" si="0"/>
        <v>.</v>
      </c>
      <c r="B63" t="s">
        <v>651</v>
      </c>
      <c r="C63" s="7">
        <v>2053664.5199999998</v>
      </c>
      <c r="F63"/>
    </row>
    <row r="64" spans="1:6" x14ac:dyDescent="0.25">
      <c r="A64" t="str">
        <f t="shared" si="0"/>
        <v>225</v>
      </c>
      <c r="B64" t="s">
        <v>527</v>
      </c>
      <c r="C64" s="7">
        <v>2053664.5199999998</v>
      </c>
      <c r="F64"/>
    </row>
    <row r="65" spans="1:6" x14ac:dyDescent="0.25">
      <c r="A65" t="str">
        <f t="shared" si="0"/>
        <v>225</v>
      </c>
      <c r="B65" t="s">
        <v>528</v>
      </c>
      <c r="C65" s="7">
        <v>0</v>
      </c>
      <c r="F65"/>
    </row>
    <row r="66" spans="1:6" x14ac:dyDescent="0.25">
      <c r="A66" t="str">
        <f t="shared" ref="A66:A129" si="3">+LEFT(B66,3)</f>
        <v>225</v>
      </c>
      <c r="B66" t="s">
        <v>529</v>
      </c>
      <c r="C66" s="7">
        <v>0</v>
      </c>
      <c r="F66"/>
    </row>
    <row r="67" spans="1:6" x14ac:dyDescent="0.25">
      <c r="A67" t="str">
        <f t="shared" si="3"/>
        <v>225</v>
      </c>
      <c r="B67" t="s">
        <v>530</v>
      </c>
      <c r="C67" s="7">
        <v>0</v>
      </c>
      <c r="F67"/>
    </row>
    <row r="68" spans="1:6" x14ac:dyDescent="0.25">
      <c r="A68" t="str">
        <f t="shared" si="3"/>
        <v>.</v>
      </c>
      <c r="B68" t="s">
        <v>651</v>
      </c>
      <c r="C68" s="7">
        <v>6058156.7299999995</v>
      </c>
      <c r="F68"/>
    </row>
    <row r="69" spans="1:6" x14ac:dyDescent="0.25">
      <c r="A69" t="str">
        <f t="shared" si="3"/>
        <v>226</v>
      </c>
      <c r="B69" t="s">
        <v>531</v>
      </c>
      <c r="C69" s="7">
        <v>0</v>
      </c>
      <c r="F69"/>
    </row>
    <row r="70" spans="1:6" x14ac:dyDescent="0.25">
      <c r="A70" t="str">
        <f t="shared" si="3"/>
        <v>226</v>
      </c>
      <c r="B70" t="s">
        <v>532</v>
      </c>
      <c r="C70" s="7">
        <v>74225.13</v>
      </c>
      <c r="F70"/>
    </row>
    <row r="71" spans="1:6" x14ac:dyDescent="0.25">
      <c r="A71" t="str">
        <f t="shared" si="3"/>
        <v>226</v>
      </c>
      <c r="B71" t="s">
        <v>533</v>
      </c>
      <c r="C71" s="7">
        <v>5983931.5999999996</v>
      </c>
      <c r="F71"/>
    </row>
    <row r="72" spans="1:6" x14ac:dyDescent="0.25">
      <c r="A72" t="str">
        <f t="shared" si="3"/>
        <v>226</v>
      </c>
      <c r="B72" t="s">
        <v>534</v>
      </c>
      <c r="C72" s="7">
        <v>0</v>
      </c>
      <c r="F72"/>
    </row>
    <row r="73" spans="1:6" x14ac:dyDescent="0.25">
      <c r="A73" t="str">
        <f t="shared" si="3"/>
        <v>.</v>
      </c>
      <c r="B73" t="s">
        <v>651</v>
      </c>
      <c r="C73" s="7">
        <v>397849.08</v>
      </c>
      <c r="F73"/>
    </row>
    <row r="74" spans="1:6" x14ac:dyDescent="0.25">
      <c r="A74" t="str">
        <f t="shared" si="3"/>
        <v>227</v>
      </c>
      <c r="B74" t="s">
        <v>535</v>
      </c>
      <c r="C74" s="7">
        <v>181766</v>
      </c>
      <c r="F74"/>
    </row>
    <row r="75" spans="1:6" x14ac:dyDescent="0.25">
      <c r="A75" t="str">
        <f t="shared" si="3"/>
        <v>227</v>
      </c>
      <c r="B75" t="s">
        <v>536</v>
      </c>
      <c r="C75" s="7">
        <v>0</v>
      </c>
      <c r="F75"/>
    </row>
    <row r="76" spans="1:6" x14ac:dyDescent="0.25">
      <c r="A76" t="str">
        <f t="shared" si="3"/>
        <v>227</v>
      </c>
      <c r="B76" t="s">
        <v>537</v>
      </c>
      <c r="C76" s="7">
        <v>0</v>
      </c>
      <c r="F76"/>
    </row>
    <row r="77" spans="1:6" x14ac:dyDescent="0.25">
      <c r="A77" t="str">
        <f t="shared" si="3"/>
        <v>227</v>
      </c>
      <c r="B77" t="s">
        <v>538</v>
      </c>
      <c r="C77" s="7">
        <v>0</v>
      </c>
      <c r="F77"/>
    </row>
    <row r="78" spans="1:6" x14ac:dyDescent="0.25">
      <c r="A78" t="str">
        <f t="shared" si="3"/>
        <v>227</v>
      </c>
      <c r="B78" t="s">
        <v>539</v>
      </c>
      <c r="C78" s="7">
        <v>10000</v>
      </c>
      <c r="F78"/>
    </row>
    <row r="79" spans="1:6" x14ac:dyDescent="0.25">
      <c r="A79" t="str">
        <f t="shared" si="3"/>
        <v>227</v>
      </c>
      <c r="B79" t="s">
        <v>540</v>
      </c>
      <c r="C79" s="7">
        <v>0</v>
      </c>
      <c r="F79"/>
    </row>
    <row r="80" spans="1:6" x14ac:dyDescent="0.25">
      <c r="A80" t="str">
        <f t="shared" si="3"/>
        <v>227</v>
      </c>
      <c r="B80" t="s">
        <v>541</v>
      </c>
      <c r="C80" s="7">
        <v>0</v>
      </c>
      <c r="F80"/>
    </row>
    <row r="81" spans="1:6" x14ac:dyDescent="0.25">
      <c r="A81" t="str">
        <f t="shared" si="3"/>
        <v>227</v>
      </c>
      <c r="B81" t="s">
        <v>542</v>
      </c>
      <c r="C81" s="7">
        <v>206083.08000000002</v>
      </c>
      <c r="F81"/>
    </row>
    <row r="82" spans="1:6" x14ac:dyDescent="0.25">
      <c r="A82" t="str">
        <f t="shared" si="3"/>
        <v>227</v>
      </c>
      <c r="B82" t="s">
        <v>543</v>
      </c>
      <c r="C82" s="7">
        <v>0</v>
      </c>
      <c r="F82"/>
    </row>
    <row r="83" spans="1:6" x14ac:dyDescent="0.25">
      <c r="A83" t="str">
        <f t="shared" si="3"/>
        <v>.</v>
      </c>
      <c r="B83" t="s">
        <v>651</v>
      </c>
      <c r="C83" s="7">
        <v>5099956.18</v>
      </c>
      <c r="F83"/>
    </row>
    <row r="84" spans="1:6" x14ac:dyDescent="0.25">
      <c r="A84" t="str">
        <f t="shared" si="3"/>
        <v>228</v>
      </c>
      <c r="B84" t="s">
        <v>544</v>
      </c>
      <c r="C84" s="7">
        <v>1500000</v>
      </c>
      <c r="F84"/>
    </row>
    <row r="85" spans="1:6" x14ac:dyDescent="0.25">
      <c r="A85" t="str">
        <f t="shared" si="3"/>
        <v>228</v>
      </c>
      <c r="B85" t="s">
        <v>545</v>
      </c>
      <c r="C85" s="7">
        <v>9636.4500000000007</v>
      </c>
      <c r="F85"/>
    </row>
    <row r="86" spans="1:6" x14ac:dyDescent="0.25">
      <c r="A86" t="str">
        <f t="shared" si="3"/>
        <v>228</v>
      </c>
      <c r="B86" t="s">
        <v>546</v>
      </c>
      <c r="C86" s="7">
        <v>0</v>
      </c>
      <c r="F86"/>
    </row>
    <row r="87" spans="1:6" x14ac:dyDescent="0.25">
      <c r="A87" t="str">
        <f t="shared" si="3"/>
        <v>228</v>
      </c>
      <c r="B87" t="s">
        <v>547</v>
      </c>
      <c r="C87" s="7">
        <v>130820</v>
      </c>
      <c r="F87"/>
    </row>
    <row r="88" spans="1:6" x14ac:dyDescent="0.25">
      <c r="A88" t="str">
        <f t="shared" si="3"/>
        <v>228</v>
      </c>
      <c r="B88" t="s">
        <v>548</v>
      </c>
      <c r="C88" s="7">
        <v>103800</v>
      </c>
      <c r="F88"/>
    </row>
    <row r="89" spans="1:6" x14ac:dyDescent="0.25">
      <c r="A89" t="str">
        <f t="shared" si="3"/>
        <v>228</v>
      </c>
      <c r="B89" t="s">
        <v>549</v>
      </c>
      <c r="C89" s="7">
        <v>36000</v>
      </c>
      <c r="F89"/>
    </row>
    <row r="90" spans="1:6" x14ac:dyDescent="0.25">
      <c r="A90" t="str">
        <f t="shared" si="3"/>
        <v>228</v>
      </c>
      <c r="B90" t="s">
        <v>550</v>
      </c>
      <c r="C90" s="7">
        <v>0</v>
      </c>
      <c r="F90"/>
    </row>
    <row r="91" spans="1:6" x14ac:dyDescent="0.25">
      <c r="A91" t="str">
        <f t="shared" si="3"/>
        <v>228</v>
      </c>
      <c r="B91" t="s">
        <v>551</v>
      </c>
      <c r="C91" s="7">
        <v>46562.8</v>
      </c>
      <c r="F91"/>
    </row>
    <row r="92" spans="1:6" x14ac:dyDescent="0.25">
      <c r="A92" t="str">
        <f t="shared" si="3"/>
        <v>228</v>
      </c>
      <c r="B92" t="s">
        <v>552</v>
      </c>
      <c r="C92" s="7">
        <v>192502</v>
      </c>
      <c r="F92"/>
    </row>
    <row r="93" spans="1:6" x14ac:dyDescent="0.25">
      <c r="A93" t="str">
        <f t="shared" si="3"/>
        <v>228</v>
      </c>
      <c r="B93" t="s">
        <v>553</v>
      </c>
      <c r="C93" s="7">
        <v>0</v>
      </c>
      <c r="F93"/>
    </row>
    <row r="94" spans="1:6" x14ac:dyDescent="0.25">
      <c r="A94" t="str">
        <f t="shared" si="3"/>
        <v>228</v>
      </c>
      <c r="B94" t="s">
        <v>554</v>
      </c>
      <c r="C94" s="7">
        <v>0</v>
      </c>
      <c r="F94"/>
    </row>
    <row r="95" spans="1:6" x14ac:dyDescent="0.25">
      <c r="A95" t="str">
        <f t="shared" si="3"/>
        <v>228</v>
      </c>
      <c r="B95" t="s">
        <v>555</v>
      </c>
      <c r="C95" s="7">
        <v>338030.59</v>
      </c>
      <c r="F95"/>
    </row>
    <row r="96" spans="1:6" x14ac:dyDescent="0.25">
      <c r="A96" t="str">
        <f t="shared" si="3"/>
        <v>228</v>
      </c>
      <c r="B96" t="s">
        <v>556</v>
      </c>
      <c r="C96" s="7">
        <v>382012.5</v>
      </c>
      <c r="F96"/>
    </row>
    <row r="97" spans="1:6" x14ac:dyDescent="0.25">
      <c r="A97" t="str">
        <f t="shared" si="3"/>
        <v>228</v>
      </c>
      <c r="B97" t="s">
        <v>557</v>
      </c>
      <c r="C97" s="7">
        <v>0</v>
      </c>
      <c r="F97"/>
    </row>
    <row r="98" spans="1:6" x14ac:dyDescent="0.25">
      <c r="A98" t="str">
        <f t="shared" si="3"/>
        <v>228</v>
      </c>
      <c r="B98" t="s">
        <v>558</v>
      </c>
      <c r="C98" s="7">
        <v>0</v>
      </c>
      <c r="F98"/>
    </row>
    <row r="99" spans="1:6" x14ac:dyDescent="0.25">
      <c r="A99" t="str">
        <f t="shared" si="3"/>
        <v>228</v>
      </c>
      <c r="B99" t="s">
        <v>559</v>
      </c>
      <c r="C99" s="7">
        <v>1937289.27</v>
      </c>
      <c r="F99"/>
    </row>
    <row r="100" spans="1:6" x14ac:dyDescent="0.25">
      <c r="A100" t="str">
        <f t="shared" si="3"/>
        <v>228</v>
      </c>
      <c r="B100" t="s">
        <v>560</v>
      </c>
      <c r="C100" s="7">
        <v>423302.56999999995</v>
      </c>
      <c r="F100"/>
    </row>
    <row r="101" spans="1:6" x14ac:dyDescent="0.25">
      <c r="A101" t="str">
        <f t="shared" si="3"/>
        <v>228</v>
      </c>
      <c r="B101" t="s">
        <v>561</v>
      </c>
      <c r="C101" s="7">
        <v>0</v>
      </c>
      <c r="F101"/>
    </row>
    <row r="102" spans="1:6" x14ac:dyDescent="0.25">
      <c r="A102" t="str">
        <f t="shared" si="3"/>
        <v>.</v>
      </c>
      <c r="B102" t="s">
        <v>651</v>
      </c>
      <c r="C102" s="7">
        <v>372029</v>
      </c>
      <c r="F102"/>
    </row>
    <row r="103" spans="1:6" x14ac:dyDescent="0.25">
      <c r="A103" t="str">
        <f t="shared" si="3"/>
        <v>229</v>
      </c>
      <c r="B103" t="s">
        <v>562</v>
      </c>
      <c r="C103" s="7">
        <v>44954</v>
      </c>
      <c r="F103"/>
    </row>
    <row r="104" spans="1:6" x14ac:dyDescent="0.25">
      <c r="A104" t="str">
        <f t="shared" si="3"/>
        <v>229</v>
      </c>
      <c r="B104" t="s">
        <v>563</v>
      </c>
      <c r="C104" s="7">
        <v>0</v>
      </c>
      <c r="F104"/>
    </row>
    <row r="105" spans="1:6" x14ac:dyDescent="0.25">
      <c r="A105" t="str">
        <f t="shared" si="3"/>
        <v>229</v>
      </c>
      <c r="B105" t="s">
        <v>564</v>
      </c>
      <c r="C105" s="7">
        <v>327075</v>
      </c>
      <c r="F105"/>
    </row>
    <row r="106" spans="1:6" x14ac:dyDescent="0.25">
      <c r="A106" t="str">
        <f t="shared" si="3"/>
        <v>.</v>
      </c>
      <c r="B106" t="s">
        <v>651</v>
      </c>
      <c r="C106" s="7"/>
      <c r="F106"/>
    </row>
    <row r="107" spans="1:6" x14ac:dyDescent="0.25">
      <c r="A107" t="str">
        <f t="shared" si="3"/>
        <v>.</v>
      </c>
      <c r="B107" t="s">
        <v>651</v>
      </c>
      <c r="C107" s="7">
        <v>2366429.4700000016</v>
      </c>
      <c r="F107"/>
    </row>
    <row r="108" spans="1:6" x14ac:dyDescent="0.25">
      <c r="A108" t="str">
        <f t="shared" si="3"/>
        <v>.</v>
      </c>
      <c r="B108" t="s">
        <v>651</v>
      </c>
      <c r="C108" s="7">
        <v>1584523.3400000017</v>
      </c>
      <c r="F108"/>
    </row>
    <row r="109" spans="1:6" x14ac:dyDescent="0.25">
      <c r="A109" t="str">
        <f t="shared" si="3"/>
        <v>231</v>
      </c>
      <c r="B109" t="s">
        <v>565</v>
      </c>
      <c r="C109" s="7">
        <v>1574723.3400000017</v>
      </c>
      <c r="F109"/>
    </row>
    <row r="110" spans="1:6" x14ac:dyDescent="0.25">
      <c r="A110" t="str">
        <f t="shared" si="3"/>
        <v>231</v>
      </c>
      <c r="B110" t="s">
        <v>566</v>
      </c>
      <c r="C110" s="7">
        <v>0</v>
      </c>
      <c r="F110"/>
    </row>
    <row r="111" spans="1:6" x14ac:dyDescent="0.25">
      <c r="A111" t="str">
        <f t="shared" si="3"/>
        <v>231</v>
      </c>
      <c r="B111" t="s">
        <v>567</v>
      </c>
      <c r="C111" s="7">
        <v>9800</v>
      </c>
      <c r="F111"/>
    </row>
    <row r="112" spans="1:6" x14ac:dyDescent="0.25">
      <c r="A112" t="str">
        <f t="shared" si="3"/>
        <v>231</v>
      </c>
      <c r="B112" t="s">
        <v>568</v>
      </c>
      <c r="C112" s="7">
        <v>0</v>
      </c>
      <c r="F112"/>
    </row>
    <row r="113" spans="1:6" x14ac:dyDescent="0.25">
      <c r="A113" t="str">
        <f t="shared" si="3"/>
        <v>.</v>
      </c>
      <c r="B113" t="s">
        <v>651</v>
      </c>
      <c r="C113" s="7">
        <v>0</v>
      </c>
      <c r="F113"/>
    </row>
    <row r="114" spans="1:6" x14ac:dyDescent="0.25">
      <c r="A114" t="str">
        <f t="shared" si="3"/>
        <v>232</v>
      </c>
      <c r="B114" t="s">
        <v>569</v>
      </c>
      <c r="C114" s="7">
        <v>0</v>
      </c>
      <c r="F114"/>
    </row>
    <row r="115" spans="1:6" x14ac:dyDescent="0.25">
      <c r="A115" t="str">
        <f t="shared" si="3"/>
        <v>232</v>
      </c>
      <c r="B115" t="s">
        <v>570</v>
      </c>
      <c r="C115" s="7">
        <v>0</v>
      </c>
      <c r="F115"/>
    </row>
    <row r="116" spans="1:6" x14ac:dyDescent="0.25">
      <c r="A116" t="str">
        <f t="shared" si="3"/>
        <v>232</v>
      </c>
      <c r="B116" t="s">
        <v>571</v>
      </c>
      <c r="C116" s="7">
        <v>0</v>
      </c>
      <c r="F116"/>
    </row>
    <row r="117" spans="1:6" x14ac:dyDescent="0.25">
      <c r="A117" t="str">
        <f t="shared" si="3"/>
        <v>232</v>
      </c>
      <c r="B117" t="s">
        <v>572</v>
      </c>
      <c r="C117" s="7">
        <v>0</v>
      </c>
      <c r="F117"/>
    </row>
    <row r="118" spans="1:6" x14ac:dyDescent="0.25">
      <c r="A118" t="str">
        <f t="shared" si="3"/>
        <v>.</v>
      </c>
      <c r="B118" t="s">
        <v>651</v>
      </c>
      <c r="C118" s="7">
        <v>25999.999999999996</v>
      </c>
      <c r="F118"/>
    </row>
    <row r="119" spans="1:6" x14ac:dyDescent="0.25">
      <c r="A119" t="str">
        <f t="shared" si="3"/>
        <v>233</v>
      </c>
      <c r="B119" t="s">
        <v>573</v>
      </c>
      <c r="C119" s="7">
        <v>0</v>
      </c>
      <c r="F119"/>
    </row>
    <row r="120" spans="1:6" x14ac:dyDescent="0.25">
      <c r="A120" t="str">
        <f t="shared" si="3"/>
        <v>233</v>
      </c>
      <c r="B120" t="s">
        <v>574</v>
      </c>
      <c r="C120" s="7">
        <v>25999.999999999996</v>
      </c>
      <c r="F120"/>
    </row>
    <row r="121" spans="1:6" x14ac:dyDescent="0.25">
      <c r="A121" t="str">
        <f t="shared" si="3"/>
        <v>233</v>
      </c>
      <c r="B121" t="s">
        <v>575</v>
      </c>
      <c r="C121" s="7">
        <v>0</v>
      </c>
      <c r="F121"/>
    </row>
    <row r="122" spans="1:6" x14ac:dyDescent="0.25">
      <c r="A122" t="str">
        <f t="shared" si="3"/>
        <v>233</v>
      </c>
      <c r="B122" t="s">
        <v>576</v>
      </c>
      <c r="C122" s="7">
        <v>0</v>
      </c>
      <c r="F122"/>
    </row>
    <row r="123" spans="1:6" x14ac:dyDescent="0.25">
      <c r="A123" t="str">
        <f t="shared" si="3"/>
        <v>233</v>
      </c>
      <c r="B123" t="s">
        <v>577</v>
      </c>
      <c r="C123" s="7">
        <v>0</v>
      </c>
      <c r="F123"/>
    </row>
    <row r="124" spans="1:6" x14ac:dyDescent="0.25">
      <c r="A124" t="str">
        <f t="shared" si="3"/>
        <v>233</v>
      </c>
      <c r="B124" t="s">
        <v>578</v>
      </c>
      <c r="C124" s="7">
        <v>0</v>
      </c>
      <c r="F124"/>
    </row>
    <row r="125" spans="1:6" x14ac:dyDescent="0.25">
      <c r="A125" t="str">
        <f t="shared" si="3"/>
        <v>.</v>
      </c>
      <c r="B125" t="s">
        <v>651</v>
      </c>
      <c r="C125" s="7">
        <v>0</v>
      </c>
      <c r="F125"/>
    </row>
    <row r="126" spans="1:6" x14ac:dyDescent="0.25">
      <c r="A126" t="str">
        <f t="shared" si="3"/>
        <v>234</v>
      </c>
      <c r="B126" t="s">
        <v>579</v>
      </c>
      <c r="C126" s="7">
        <v>0</v>
      </c>
      <c r="F126"/>
    </row>
    <row r="127" spans="1:6" x14ac:dyDescent="0.25">
      <c r="A127" t="str">
        <f t="shared" si="3"/>
        <v>.</v>
      </c>
      <c r="B127" t="s">
        <v>651</v>
      </c>
      <c r="C127" s="7">
        <v>0</v>
      </c>
      <c r="F127"/>
    </row>
    <row r="128" spans="1:6" x14ac:dyDescent="0.25">
      <c r="A128" t="str">
        <f t="shared" si="3"/>
        <v>235</v>
      </c>
      <c r="B128" t="s">
        <v>580</v>
      </c>
      <c r="C128" s="7">
        <v>0</v>
      </c>
      <c r="F128"/>
    </row>
    <row r="129" spans="1:6" x14ac:dyDescent="0.25">
      <c r="A129" t="str">
        <f t="shared" si="3"/>
        <v>235</v>
      </c>
      <c r="B129" t="s">
        <v>581</v>
      </c>
      <c r="C129" s="7">
        <v>0</v>
      </c>
      <c r="F129"/>
    </row>
    <row r="130" spans="1:6" x14ac:dyDescent="0.25">
      <c r="A130" t="str">
        <f t="shared" ref="A130:A193" si="4">+LEFT(B130,3)</f>
        <v>235</v>
      </c>
      <c r="B130" t="s">
        <v>582</v>
      </c>
      <c r="C130" s="7">
        <v>0</v>
      </c>
      <c r="F130"/>
    </row>
    <row r="131" spans="1:6" x14ac:dyDescent="0.25">
      <c r="A131" t="str">
        <f t="shared" si="4"/>
        <v>235</v>
      </c>
      <c r="B131" t="s">
        <v>583</v>
      </c>
      <c r="C131" s="7">
        <v>0</v>
      </c>
      <c r="F131"/>
    </row>
    <row r="132" spans="1:6" x14ac:dyDescent="0.25">
      <c r="A132" t="str">
        <f t="shared" si="4"/>
        <v>235</v>
      </c>
      <c r="B132" t="s">
        <v>584</v>
      </c>
      <c r="C132" s="7">
        <v>0</v>
      </c>
      <c r="F132"/>
    </row>
    <row r="133" spans="1:6" x14ac:dyDescent="0.25">
      <c r="A133" t="str">
        <f t="shared" si="4"/>
        <v>.</v>
      </c>
      <c r="B133" t="s">
        <v>651</v>
      </c>
      <c r="C133" s="7">
        <v>0</v>
      </c>
      <c r="F133"/>
    </row>
    <row r="134" spans="1:6" x14ac:dyDescent="0.25">
      <c r="A134" t="str">
        <f t="shared" si="4"/>
        <v>236</v>
      </c>
      <c r="B134" t="s">
        <v>585</v>
      </c>
      <c r="C134" s="7">
        <v>0</v>
      </c>
      <c r="F134"/>
    </row>
    <row r="135" spans="1:6" x14ac:dyDescent="0.25">
      <c r="A135" t="str">
        <f t="shared" si="4"/>
        <v>236</v>
      </c>
      <c r="B135" t="s">
        <v>586</v>
      </c>
      <c r="C135" s="7">
        <v>0</v>
      </c>
      <c r="F135"/>
    </row>
    <row r="136" spans="1:6" x14ac:dyDescent="0.25">
      <c r="A136" t="str">
        <f t="shared" si="4"/>
        <v>236</v>
      </c>
      <c r="B136" t="s">
        <v>587</v>
      </c>
      <c r="C136" s="7">
        <v>0</v>
      </c>
      <c r="F136"/>
    </row>
    <row r="137" spans="1:6" x14ac:dyDescent="0.25">
      <c r="A137" t="str">
        <f t="shared" si="4"/>
        <v>236</v>
      </c>
      <c r="B137" t="s">
        <v>588</v>
      </c>
      <c r="C137" s="7">
        <v>0</v>
      </c>
      <c r="F137"/>
    </row>
    <row r="138" spans="1:6" x14ac:dyDescent="0.25">
      <c r="A138" t="str">
        <f t="shared" si="4"/>
        <v>236</v>
      </c>
      <c r="B138" t="s">
        <v>589</v>
      </c>
      <c r="C138" s="7">
        <v>0</v>
      </c>
      <c r="F138"/>
    </row>
    <row r="139" spans="1:6" x14ac:dyDescent="0.25">
      <c r="A139" t="str">
        <f t="shared" si="4"/>
        <v>236</v>
      </c>
      <c r="B139" t="s">
        <v>590</v>
      </c>
      <c r="C139" s="7">
        <v>0</v>
      </c>
      <c r="F139"/>
    </row>
    <row r="140" spans="1:6" x14ac:dyDescent="0.25">
      <c r="A140" t="str">
        <f t="shared" si="4"/>
        <v>236</v>
      </c>
      <c r="B140" t="s">
        <v>591</v>
      </c>
      <c r="C140" s="7">
        <v>0</v>
      </c>
      <c r="F140"/>
    </row>
    <row r="141" spans="1:6" x14ac:dyDescent="0.25">
      <c r="A141" t="str">
        <f t="shared" si="4"/>
        <v>236</v>
      </c>
      <c r="B141" t="s">
        <v>592</v>
      </c>
      <c r="C141" s="7">
        <v>0</v>
      </c>
      <c r="F141"/>
    </row>
    <row r="142" spans="1:6" x14ac:dyDescent="0.25">
      <c r="A142" t="str">
        <f t="shared" si="4"/>
        <v>.</v>
      </c>
      <c r="B142" t="s">
        <v>651</v>
      </c>
      <c r="C142" s="7">
        <v>226884.40000000002</v>
      </c>
      <c r="F142"/>
    </row>
    <row r="143" spans="1:6" x14ac:dyDescent="0.25">
      <c r="A143" t="str">
        <f t="shared" si="4"/>
        <v>237</v>
      </c>
      <c r="B143" t="s">
        <v>593</v>
      </c>
      <c r="C143" s="7">
        <v>97268.840000000011</v>
      </c>
      <c r="F143"/>
    </row>
    <row r="144" spans="1:6" x14ac:dyDescent="0.25">
      <c r="A144" t="str">
        <f t="shared" si="4"/>
        <v>237</v>
      </c>
      <c r="B144" t="s">
        <v>594</v>
      </c>
      <c r="C144" s="7">
        <v>116027.96</v>
      </c>
      <c r="F144"/>
    </row>
    <row r="145" spans="1:6" x14ac:dyDescent="0.25">
      <c r="A145" t="str">
        <f t="shared" si="4"/>
        <v>237</v>
      </c>
      <c r="B145" t="s">
        <v>595</v>
      </c>
      <c r="C145" s="7">
        <v>0</v>
      </c>
      <c r="F145"/>
    </row>
    <row r="146" spans="1:6" x14ac:dyDescent="0.25">
      <c r="A146" t="str">
        <f t="shared" si="4"/>
        <v>237</v>
      </c>
      <c r="B146" t="s">
        <v>596</v>
      </c>
      <c r="C146" s="7">
        <v>0</v>
      </c>
      <c r="F146"/>
    </row>
    <row r="147" spans="1:6" x14ac:dyDescent="0.25">
      <c r="A147" t="str">
        <f t="shared" si="4"/>
        <v>237</v>
      </c>
      <c r="B147" t="s">
        <v>597</v>
      </c>
      <c r="C147" s="7">
        <v>0</v>
      </c>
      <c r="F147"/>
    </row>
    <row r="148" spans="1:6" x14ac:dyDescent="0.25">
      <c r="A148" t="str">
        <f t="shared" si="4"/>
        <v>237</v>
      </c>
      <c r="B148" t="s">
        <v>598</v>
      </c>
      <c r="C148" s="7">
        <v>10182</v>
      </c>
      <c r="F148"/>
    </row>
    <row r="149" spans="1:6" x14ac:dyDescent="0.25">
      <c r="A149" t="str">
        <f t="shared" si="4"/>
        <v>237</v>
      </c>
      <c r="B149" t="s">
        <v>599</v>
      </c>
      <c r="C149" s="7">
        <v>0</v>
      </c>
      <c r="F149"/>
    </row>
    <row r="150" spans="1:6" x14ac:dyDescent="0.25">
      <c r="A150" t="str">
        <f t="shared" si="4"/>
        <v>237</v>
      </c>
      <c r="B150" t="s">
        <v>600</v>
      </c>
      <c r="C150" s="7">
        <v>0</v>
      </c>
      <c r="F150"/>
    </row>
    <row r="151" spans="1:6" x14ac:dyDescent="0.25">
      <c r="A151" t="str">
        <f t="shared" si="4"/>
        <v>237</v>
      </c>
      <c r="B151" t="s">
        <v>601</v>
      </c>
      <c r="C151" s="7">
        <v>3405.6</v>
      </c>
      <c r="F151"/>
    </row>
    <row r="152" spans="1:6" x14ac:dyDescent="0.25">
      <c r="A152" t="str">
        <f t="shared" si="4"/>
        <v>237</v>
      </c>
      <c r="B152" t="s">
        <v>602</v>
      </c>
      <c r="C152" s="7">
        <v>0</v>
      </c>
      <c r="F152"/>
    </row>
    <row r="153" spans="1:6" x14ac:dyDescent="0.25">
      <c r="A153" t="str">
        <f t="shared" si="4"/>
        <v>237</v>
      </c>
      <c r="B153" t="s">
        <v>603</v>
      </c>
      <c r="C153" s="7">
        <v>0</v>
      </c>
      <c r="F153"/>
    </row>
    <row r="154" spans="1:6" x14ac:dyDescent="0.25">
      <c r="A154" t="str">
        <f t="shared" si="4"/>
        <v>.</v>
      </c>
      <c r="B154" t="s">
        <v>651</v>
      </c>
      <c r="C154" s="7">
        <v>0</v>
      </c>
      <c r="F154"/>
    </row>
    <row r="155" spans="1:6" x14ac:dyDescent="0.25">
      <c r="A155" t="str">
        <f t="shared" si="4"/>
        <v>.</v>
      </c>
      <c r="B155" t="s">
        <v>651</v>
      </c>
      <c r="C155" s="7">
        <v>529021.73</v>
      </c>
      <c r="F155"/>
    </row>
    <row r="156" spans="1:6" x14ac:dyDescent="0.25">
      <c r="A156" t="str">
        <f t="shared" si="4"/>
        <v>239</v>
      </c>
      <c r="B156" t="s">
        <v>604</v>
      </c>
      <c r="C156" s="7">
        <v>52963.7</v>
      </c>
      <c r="F156"/>
    </row>
    <row r="157" spans="1:6" x14ac:dyDescent="0.25">
      <c r="A157" t="str">
        <f t="shared" si="4"/>
        <v>239</v>
      </c>
      <c r="B157" t="s">
        <v>605</v>
      </c>
      <c r="C157" s="7">
        <v>1.3642420526593924E-12</v>
      </c>
      <c r="F157"/>
    </row>
    <row r="158" spans="1:6" x14ac:dyDescent="0.25">
      <c r="A158" t="str">
        <f t="shared" si="4"/>
        <v>239</v>
      </c>
      <c r="B158" t="s">
        <v>606</v>
      </c>
      <c r="C158" s="7">
        <v>0</v>
      </c>
      <c r="F158"/>
    </row>
    <row r="159" spans="1:6" x14ac:dyDescent="0.25">
      <c r="A159" t="str">
        <f t="shared" si="4"/>
        <v>239</v>
      </c>
      <c r="B159" t="s">
        <v>607</v>
      </c>
      <c r="C159" s="7">
        <v>0</v>
      </c>
      <c r="F159"/>
    </row>
    <row r="160" spans="1:6" x14ac:dyDescent="0.25">
      <c r="A160" t="str">
        <f t="shared" si="4"/>
        <v>239</v>
      </c>
      <c r="B160" t="s">
        <v>608</v>
      </c>
      <c r="C160" s="7">
        <v>0</v>
      </c>
      <c r="F160"/>
    </row>
    <row r="161" spans="1:6" x14ac:dyDescent="0.25">
      <c r="A161" t="str">
        <f t="shared" si="4"/>
        <v>239</v>
      </c>
      <c r="B161" t="s">
        <v>609</v>
      </c>
      <c r="C161" s="7">
        <v>39909</v>
      </c>
      <c r="F161"/>
    </row>
    <row r="162" spans="1:6" x14ac:dyDescent="0.25">
      <c r="A162" t="str">
        <f t="shared" si="4"/>
        <v>239</v>
      </c>
      <c r="B162" t="s">
        <v>610</v>
      </c>
      <c r="C162" s="7">
        <v>109500</v>
      </c>
      <c r="F162"/>
    </row>
    <row r="163" spans="1:6" x14ac:dyDescent="0.25">
      <c r="A163" t="str">
        <f t="shared" si="4"/>
        <v>239</v>
      </c>
      <c r="B163" t="s">
        <v>611</v>
      </c>
      <c r="C163" s="7">
        <v>49200</v>
      </c>
      <c r="F163"/>
    </row>
    <row r="164" spans="1:6" x14ac:dyDescent="0.25">
      <c r="A164" t="str">
        <f t="shared" si="4"/>
        <v>239</v>
      </c>
      <c r="B164" t="s">
        <v>612</v>
      </c>
      <c r="C164" s="7">
        <v>199885</v>
      </c>
      <c r="F164"/>
    </row>
    <row r="165" spans="1:6" x14ac:dyDescent="0.25">
      <c r="A165" t="str">
        <f t="shared" si="4"/>
        <v>239</v>
      </c>
      <c r="B165" t="s">
        <v>613</v>
      </c>
      <c r="C165" s="7">
        <v>77564.03</v>
      </c>
      <c r="F165"/>
    </row>
    <row r="166" spans="1:6" x14ac:dyDescent="0.25">
      <c r="A166" t="str">
        <f t="shared" si="4"/>
        <v>239</v>
      </c>
      <c r="B166" t="s">
        <v>614</v>
      </c>
      <c r="C166" s="7">
        <v>0</v>
      </c>
      <c r="F166"/>
    </row>
    <row r="167" spans="1:6" x14ac:dyDescent="0.25">
      <c r="A167" t="str">
        <f t="shared" si="4"/>
        <v>239</v>
      </c>
      <c r="B167" t="s">
        <v>615</v>
      </c>
      <c r="C167" s="7">
        <v>0</v>
      </c>
    </row>
    <row r="168" spans="1:6" x14ac:dyDescent="0.25">
      <c r="A168" t="str">
        <f t="shared" si="4"/>
        <v>.</v>
      </c>
      <c r="B168" t="s">
        <v>651</v>
      </c>
      <c r="C168" s="7"/>
    </row>
    <row r="169" spans="1:6" x14ac:dyDescent="0.25">
      <c r="A169" t="str">
        <f t="shared" si="4"/>
        <v>.</v>
      </c>
      <c r="B169" t="s">
        <v>651</v>
      </c>
      <c r="C169" s="7">
        <v>27128879.950000003</v>
      </c>
    </row>
    <row r="170" spans="1:6" x14ac:dyDescent="0.25">
      <c r="A170" t="str">
        <f t="shared" si="4"/>
        <v>.</v>
      </c>
      <c r="B170" t="s">
        <v>651</v>
      </c>
      <c r="C170" s="7">
        <v>24537543.650000002</v>
      </c>
    </row>
    <row r="171" spans="1:6" x14ac:dyDescent="0.25">
      <c r="A171" t="str">
        <f t="shared" si="4"/>
        <v>241</v>
      </c>
      <c r="B171" t="s">
        <v>616</v>
      </c>
      <c r="C171" s="7">
        <v>20536276.350000001</v>
      </c>
    </row>
    <row r="172" spans="1:6" x14ac:dyDescent="0.25">
      <c r="A172" t="str">
        <f t="shared" si="4"/>
        <v>241</v>
      </c>
      <c r="B172" t="s">
        <v>617</v>
      </c>
      <c r="C172" s="7">
        <v>0</v>
      </c>
    </row>
    <row r="173" spans="1:6" x14ac:dyDescent="0.25">
      <c r="A173" t="str">
        <f t="shared" si="4"/>
        <v>241</v>
      </c>
      <c r="B173" t="s">
        <v>618</v>
      </c>
      <c r="C173" s="7">
        <v>1961564.8899999997</v>
      </c>
    </row>
    <row r="174" spans="1:6" x14ac:dyDescent="0.25">
      <c r="A174" t="str">
        <f t="shared" si="4"/>
        <v>241</v>
      </c>
      <c r="B174" t="s">
        <v>618</v>
      </c>
      <c r="C174" s="7">
        <v>498150</v>
      </c>
    </row>
    <row r="175" spans="1:6" x14ac:dyDescent="0.25">
      <c r="A175" t="str">
        <f t="shared" si="4"/>
        <v>241</v>
      </c>
      <c r="B175" t="s">
        <v>618</v>
      </c>
      <c r="C175" s="7">
        <v>482391</v>
      </c>
    </row>
    <row r="176" spans="1:6" x14ac:dyDescent="0.25">
      <c r="A176" t="str">
        <f t="shared" si="4"/>
        <v>241</v>
      </c>
      <c r="B176" t="s">
        <v>618</v>
      </c>
      <c r="C176" s="7">
        <v>893461.41</v>
      </c>
    </row>
    <row r="177" spans="1:3" x14ac:dyDescent="0.25">
      <c r="A177" t="str">
        <f t="shared" si="4"/>
        <v>241</v>
      </c>
      <c r="B177" t="s">
        <v>619</v>
      </c>
      <c r="C177" s="7">
        <v>165700</v>
      </c>
    </row>
    <row r="178" spans="1:3" x14ac:dyDescent="0.25">
      <c r="A178" t="str">
        <f t="shared" si="4"/>
        <v>.</v>
      </c>
      <c r="B178" t="s">
        <v>651</v>
      </c>
      <c r="C178" s="7">
        <v>2011073</v>
      </c>
    </row>
    <row r="179" spans="1:3" x14ac:dyDescent="0.25">
      <c r="A179" t="str">
        <f t="shared" si="4"/>
        <v>242</v>
      </c>
      <c r="B179" t="s">
        <v>620</v>
      </c>
      <c r="C179" s="7">
        <v>1821073</v>
      </c>
    </row>
    <row r="180" spans="1:3" x14ac:dyDescent="0.25">
      <c r="A180" t="str">
        <f t="shared" si="4"/>
        <v>242</v>
      </c>
      <c r="B180" t="s">
        <v>621</v>
      </c>
      <c r="C180" s="7">
        <v>0</v>
      </c>
    </row>
    <row r="181" spans="1:3" x14ac:dyDescent="0.25">
      <c r="A181" t="str">
        <f t="shared" si="4"/>
        <v>242</v>
      </c>
      <c r="B181" t="s">
        <v>622</v>
      </c>
      <c r="C181" s="7">
        <v>0</v>
      </c>
    </row>
    <row r="182" spans="1:3" x14ac:dyDescent="0.25">
      <c r="A182" t="str">
        <f t="shared" si="4"/>
        <v>242</v>
      </c>
      <c r="B182" t="s">
        <v>652</v>
      </c>
      <c r="C182" s="7">
        <v>190000</v>
      </c>
    </row>
    <row r="183" spans="1:3" x14ac:dyDescent="0.25">
      <c r="A183" t="str">
        <f t="shared" si="4"/>
        <v>.</v>
      </c>
      <c r="B183" t="s">
        <v>651</v>
      </c>
      <c r="C183" s="7">
        <v>0</v>
      </c>
    </row>
    <row r="184" spans="1:3" x14ac:dyDescent="0.25">
      <c r="A184" t="str">
        <f t="shared" si="4"/>
        <v>.</v>
      </c>
      <c r="B184" t="s">
        <v>651</v>
      </c>
      <c r="C184" s="7">
        <v>0</v>
      </c>
    </row>
    <row r="185" spans="1:3" x14ac:dyDescent="0.25">
      <c r="A185" t="str">
        <f t="shared" si="4"/>
        <v>.</v>
      </c>
      <c r="B185" t="s">
        <v>651</v>
      </c>
      <c r="C185" s="7">
        <v>0</v>
      </c>
    </row>
    <row r="186" spans="1:3" x14ac:dyDescent="0.25">
      <c r="A186" t="str">
        <f t="shared" si="4"/>
        <v>245</v>
      </c>
      <c r="B186" t="s">
        <v>623</v>
      </c>
      <c r="C186" s="7">
        <v>0</v>
      </c>
    </row>
    <row r="187" spans="1:3" x14ac:dyDescent="0.25">
      <c r="A187" t="str">
        <f t="shared" si="4"/>
        <v>.</v>
      </c>
      <c r="B187" t="s">
        <v>651</v>
      </c>
      <c r="C187" s="7">
        <v>0</v>
      </c>
    </row>
    <row r="188" spans="1:3" x14ac:dyDescent="0.25">
      <c r="A188" t="str">
        <f t="shared" si="4"/>
        <v>.</v>
      </c>
      <c r="B188" t="s">
        <v>651</v>
      </c>
      <c r="C188" s="7">
        <v>580263.30000000005</v>
      </c>
    </row>
    <row r="189" spans="1:3" x14ac:dyDescent="0.25">
      <c r="A189" t="str">
        <f t="shared" si="4"/>
        <v>247</v>
      </c>
      <c r="B189" t="s">
        <v>624</v>
      </c>
      <c r="C189" s="7">
        <v>580263.30000000005</v>
      </c>
    </row>
    <row r="190" spans="1:3" x14ac:dyDescent="0.25">
      <c r="A190" t="str">
        <f t="shared" si="4"/>
        <v>.</v>
      </c>
      <c r="B190" t="s">
        <v>651</v>
      </c>
      <c r="C190" s="7">
        <v>0</v>
      </c>
    </row>
    <row r="191" spans="1:3" x14ac:dyDescent="0.25">
      <c r="A191" t="str">
        <f t="shared" si="4"/>
        <v>.</v>
      </c>
      <c r="B191" t="s">
        <v>651</v>
      </c>
      <c r="C191" s="7"/>
    </row>
    <row r="192" spans="1:3" x14ac:dyDescent="0.25">
      <c r="A192" t="str">
        <f t="shared" si="4"/>
        <v>.</v>
      </c>
      <c r="B192" t="s">
        <v>651</v>
      </c>
      <c r="C192" s="7">
        <v>0</v>
      </c>
    </row>
    <row r="193" spans="1:3" x14ac:dyDescent="0.25">
      <c r="A193" t="str">
        <f t="shared" si="4"/>
        <v>.</v>
      </c>
      <c r="B193" t="s">
        <v>651</v>
      </c>
      <c r="C193" s="7"/>
    </row>
    <row r="194" spans="1:3" x14ac:dyDescent="0.25">
      <c r="A194" t="str">
        <f t="shared" ref="A194:A233" si="5">+LEFT(B194,3)</f>
        <v>.</v>
      </c>
      <c r="B194" t="s">
        <v>651</v>
      </c>
      <c r="C194" s="7">
        <v>5744476.6600000001</v>
      </c>
    </row>
    <row r="195" spans="1:3" x14ac:dyDescent="0.25">
      <c r="A195" t="str">
        <f t="shared" si="5"/>
        <v>.</v>
      </c>
      <c r="B195" t="s">
        <v>651</v>
      </c>
      <c r="C195" s="7">
        <v>226321.1999999999</v>
      </c>
    </row>
    <row r="196" spans="1:3" x14ac:dyDescent="0.25">
      <c r="A196" t="str">
        <f t="shared" si="5"/>
        <v>261</v>
      </c>
      <c r="B196" t="s">
        <v>625</v>
      </c>
      <c r="C196" s="7">
        <v>-1.1641532182693481E-10</v>
      </c>
    </row>
    <row r="197" spans="1:3" x14ac:dyDescent="0.25">
      <c r="A197" t="str">
        <f t="shared" si="5"/>
        <v>261</v>
      </c>
      <c r="B197" t="s">
        <v>626</v>
      </c>
      <c r="C197" s="7">
        <v>0</v>
      </c>
    </row>
    <row r="198" spans="1:3" x14ac:dyDescent="0.25">
      <c r="A198" t="str">
        <f t="shared" si="5"/>
        <v>261</v>
      </c>
      <c r="B198" t="s">
        <v>627</v>
      </c>
      <c r="C198" s="7">
        <v>226321.2</v>
      </c>
    </row>
    <row r="199" spans="1:3" x14ac:dyDescent="0.25">
      <c r="A199" t="str">
        <f t="shared" si="5"/>
        <v>261</v>
      </c>
      <c r="B199" t="s">
        <v>628</v>
      </c>
      <c r="C199" s="7">
        <v>0</v>
      </c>
    </row>
    <row r="200" spans="1:3" x14ac:dyDescent="0.25">
      <c r="A200" t="str">
        <f t="shared" si="5"/>
        <v>261</v>
      </c>
      <c r="B200" t="s">
        <v>629</v>
      </c>
      <c r="C200" s="7">
        <v>0</v>
      </c>
    </row>
    <row r="201" spans="1:3" x14ac:dyDescent="0.25">
      <c r="A201" t="str">
        <f t="shared" si="5"/>
        <v>.</v>
      </c>
      <c r="B201" t="s">
        <v>651</v>
      </c>
      <c r="C201" s="7">
        <v>147222</v>
      </c>
    </row>
    <row r="202" spans="1:3" x14ac:dyDescent="0.25">
      <c r="A202" t="str">
        <f t="shared" si="5"/>
        <v>262</v>
      </c>
      <c r="B202" t="s">
        <v>630</v>
      </c>
      <c r="C202" s="7">
        <v>0</v>
      </c>
    </row>
    <row r="203" spans="1:3" x14ac:dyDescent="0.25">
      <c r="A203" t="str">
        <f t="shared" si="5"/>
        <v>262</v>
      </c>
      <c r="B203" t="s">
        <v>631</v>
      </c>
      <c r="C203" s="7">
        <v>0</v>
      </c>
    </row>
    <row r="204" spans="1:3" x14ac:dyDescent="0.25">
      <c r="A204" t="str">
        <f t="shared" si="5"/>
        <v>262</v>
      </c>
      <c r="B204" t="s">
        <v>632</v>
      </c>
      <c r="C204" s="7">
        <v>147222</v>
      </c>
    </row>
    <row r="205" spans="1:3" x14ac:dyDescent="0.25">
      <c r="A205" t="str">
        <f t="shared" si="5"/>
        <v>262</v>
      </c>
      <c r="B205" t="s">
        <v>633</v>
      </c>
      <c r="C205" s="7">
        <v>0</v>
      </c>
    </row>
    <row r="206" spans="1:3" x14ac:dyDescent="0.25">
      <c r="A206" t="str">
        <f t="shared" si="5"/>
        <v>.</v>
      </c>
      <c r="B206" t="s">
        <v>651</v>
      </c>
      <c r="C206" s="7">
        <v>0</v>
      </c>
    </row>
    <row r="207" spans="1:3" x14ac:dyDescent="0.25">
      <c r="A207" t="str">
        <f t="shared" si="5"/>
        <v>263</v>
      </c>
      <c r="B207" t="s">
        <v>634</v>
      </c>
      <c r="C207" s="7">
        <v>0</v>
      </c>
    </row>
    <row r="208" spans="1:3" x14ac:dyDescent="0.25">
      <c r="A208" t="str">
        <f t="shared" si="5"/>
        <v>263</v>
      </c>
      <c r="B208" t="s">
        <v>635</v>
      </c>
      <c r="C208" s="7">
        <v>0</v>
      </c>
    </row>
    <row r="209" spans="1:3" x14ac:dyDescent="0.25">
      <c r="A209" t="str">
        <f t="shared" si="5"/>
        <v>.</v>
      </c>
      <c r="B209" t="s">
        <v>651</v>
      </c>
      <c r="C209" s="7">
        <v>0</v>
      </c>
    </row>
    <row r="210" spans="1:3" x14ac:dyDescent="0.25">
      <c r="A210" t="str">
        <f t="shared" si="5"/>
        <v>264</v>
      </c>
      <c r="B210" t="s">
        <v>636</v>
      </c>
      <c r="C210" s="7">
        <v>0</v>
      </c>
    </row>
    <row r="211" spans="1:3" x14ac:dyDescent="0.25">
      <c r="A211" t="str">
        <f t="shared" si="5"/>
        <v>264</v>
      </c>
      <c r="B211" t="s">
        <v>637</v>
      </c>
      <c r="C211" s="7">
        <v>0</v>
      </c>
    </row>
    <row r="212" spans="1:3" x14ac:dyDescent="0.25">
      <c r="A212" t="str">
        <f t="shared" si="5"/>
        <v>264</v>
      </c>
      <c r="B212" t="s">
        <v>638</v>
      </c>
      <c r="C212" s="7">
        <v>0</v>
      </c>
    </row>
    <row r="213" spans="1:3" x14ac:dyDescent="0.25">
      <c r="A213" t="str">
        <f t="shared" si="5"/>
        <v>.</v>
      </c>
      <c r="B213" t="s">
        <v>651</v>
      </c>
      <c r="C213" s="7">
        <v>720115.61</v>
      </c>
    </row>
    <row r="214" spans="1:3" x14ac:dyDescent="0.25">
      <c r="A214" t="str">
        <f t="shared" si="5"/>
        <v>265</v>
      </c>
      <c r="B214" t="s">
        <v>639</v>
      </c>
      <c r="C214" s="7">
        <v>0</v>
      </c>
    </row>
    <row r="215" spans="1:3" x14ac:dyDescent="0.25">
      <c r="A215" t="str">
        <f t="shared" si="5"/>
        <v>265</v>
      </c>
      <c r="B215" t="s">
        <v>640</v>
      </c>
      <c r="C215" s="7">
        <v>720115.61</v>
      </c>
    </row>
    <row r="216" spans="1:3" x14ac:dyDescent="0.25">
      <c r="A216" t="str">
        <f t="shared" si="5"/>
        <v>265</v>
      </c>
      <c r="B216" t="s">
        <v>641</v>
      </c>
      <c r="C216" s="7">
        <v>0</v>
      </c>
    </row>
    <row r="217" spans="1:3" x14ac:dyDescent="0.25">
      <c r="A217" t="str">
        <f t="shared" si="5"/>
        <v>265</v>
      </c>
      <c r="B217" t="s">
        <v>642</v>
      </c>
      <c r="C217" s="7">
        <v>0</v>
      </c>
    </row>
    <row r="218" spans="1:3" x14ac:dyDescent="0.25">
      <c r="A218" t="str">
        <f t="shared" si="5"/>
        <v>265</v>
      </c>
      <c r="B218" t="s">
        <v>643</v>
      </c>
      <c r="C218" s="7">
        <v>7.2759576141834259E-12</v>
      </c>
    </row>
    <row r="219" spans="1:3" x14ac:dyDescent="0.25">
      <c r="A219" t="str">
        <f t="shared" si="5"/>
        <v>265</v>
      </c>
      <c r="B219" t="s">
        <v>644</v>
      </c>
      <c r="C219" s="7">
        <v>-2.5011104298755527E-12</v>
      </c>
    </row>
    <row r="220" spans="1:3" x14ac:dyDescent="0.25">
      <c r="A220" t="str">
        <f t="shared" si="5"/>
        <v>265</v>
      </c>
      <c r="B220" t="s">
        <v>645</v>
      </c>
      <c r="C220" s="7">
        <v>0</v>
      </c>
    </row>
    <row r="221" spans="1:3" x14ac:dyDescent="0.25">
      <c r="A221" t="str">
        <f t="shared" si="5"/>
        <v>.</v>
      </c>
      <c r="B221" t="s">
        <v>651</v>
      </c>
      <c r="C221" s="7">
        <v>0</v>
      </c>
    </row>
    <row r="222" spans="1:3" x14ac:dyDescent="0.25">
      <c r="A222" t="str">
        <f t="shared" si="5"/>
        <v>266</v>
      </c>
      <c r="B222" t="s">
        <v>646</v>
      </c>
      <c r="C222" s="7">
        <v>0</v>
      </c>
    </row>
    <row r="223" spans="1:3" x14ac:dyDescent="0.25">
      <c r="A223" t="str">
        <f t="shared" si="5"/>
        <v>266</v>
      </c>
      <c r="B223" t="s">
        <v>647</v>
      </c>
      <c r="C223" s="7">
        <v>0</v>
      </c>
    </row>
    <row r="224" spans="1:3" x14ac:dyDescent="0.25">
      <c r="A224" t="str">
        <f t="shared" si="5"/>
        <v>.</v>
      </c>
      <c r="B224" t="s">
        <v>651</v>
      </c>
      <c r="C224" s="7">
        <v>0</v>
      </c>
    </row>
    <row r="225" spans="1:3" x14ac:dyDescent="0.25">
      <c r="A225" t="str">
        <f t="shared" si="5"/>
        <v>.</v>
      </c>
      <c r="B225" t="s">
        <v>651</v>
      </c>
      <c r="C225" s="7">
        <v>4650817.8500000006</v>
      </c>
    </row>
    <row r="226" spans="1:3" x14ac:dyDescent="0.25">
      <c r="A226" t="str">
        <f t="shared" si="5"/>
        <v>268</v>
      </c>
      <c r="B226" t="s">
        <v>648</v>
      </c>
      <c r="C226" s="7">
        <v>4650817.8500000006</v>
      </c>
    </row>
    <row r="227" spans="1:3" x14ac:dyDescent="0.25">
      <c r="A227" t="str">
        <f t="shared" si="5"/>
        <v>268</v>
      </c>
      <c r="B227" t="s">
        <v>649</v>
      </c>
      <c r="C227" s="7">
        <v>0</v>
      </c>
    </row>
    <row r="228" spans="1:3" x14ac:dyDescent="0.25">
      <c r="A228" t="str">
        <f t="shared" si="5"/>
        <v>.</v>
      </c>
      <c r="B228" t="s">
        <v>651</v>
      </c>
      <c r="C228" s="7">
        <v>0</v>
      </c>
    </row>
    <row r="229" spans="1:3" x14ac:dyDescent="0.25">
      <c r="A229" t="str">
        <f t="shared" si="5"/>
        <v>.</v>
      </c>
      <c r="B229" t="s">
        <v>651</v>
      </c>
      <c r="C229" s="7"/>
    </row>
    <row r="230" spans="1:3" x14ac:dyDescent="0.25">
      <c r="A230" t="str">
        <f t="shared" si="5"/>
        <v>.</v>
      </c>
      <c r="B230" t="s">
        <v>651</v>
      </c>
      <c r="C230" s="7">
        <v>180002.52</v>
      </c>
    </row>
    <row r="231" spans="1:3" x14ac:dyDescent="0.25">
      <c r="A231" t="str">
        <f t="shared" si="5"/>
        <v>.</v>
      </c>
      <c r="B231" t="s">
        <v>651</v>
      </c>
      <c r="C231" s="7">
        <v>180002.52</v>
      </c>
    </row>
    <row r="232" spans="1:3" x14ac:dyDescent="0.25">
      <c r="A232" t="str">
        <f t="shared" si="5"/>
        <v>271</v>
      </c>
      <c r="B232">
        <v>271201</v>
      </c>
      <c r="C232" s="7">
        <v>180002.52</v>
      </c>
    </row>
    <row r="233" spans="1:3" x14ac:dyDescent="0.25">
      <c r="A233" t="str">
        <f t="shared" si="5"/>
        <v>.</v>
      </c>
      <c r="B233" t="s">
        <v>651</v>
      </c>
      <c r="C233" s="7">
        <v>232496857.42000002</v>
      </c>
    </row>
  </sheetData>
  <autoFilter ref="A1:C232" xr:uid="{D76A4883-B759-4151-9588-C00646B2091B}"/>
  <mergeCells count="2">
    <mergeCell ref="L10:M10"/>
    <mergeCell ref="O10:O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4F239-AD16-4967-BA04-F4D82B34F581}">
  <sheetPr codeName="Sheet17"/>
  <dimension ref="A1:W193"/>
  <sheetViews>
    <sheetView showGridLines="0" topLeftCell="A161" zoomScale="90" zoomScaleNormal="90" workbookViewId="0">
      <selection activeCell="D167" sqref="D167"/>
    </sheetView>
  </sheetViews>
  <sheetFormatPr defaultColWidth="11.42578125" defaultRowHeight="12.75" outlineLevelRow="1" outlineLevelCol="1" x14ac:dyDescent="0.25"/>
  <cols>
    <col min="1" max="3" width="11.42578125" style="55" customWidth="1" outlineLevel="1"/>
    <col min="4" max="5" width="11.42578125" style="55"/>
    <col min="6" max="6" width="8" style="55" bestFit="1" customWidth="1"/>
    <col min="7" max="7" width="5.140625" style="55" customWidth="1"/>
    <col min="8" max="8" width="3.5703125" style="55" customWidth="1"/>
    <col min="9" max="9" width="3.7109375" style="55" customWidth="1" outlineLevel="1"/>
    <col min="10" max="10" width="3.28515625" style="55" customWidth="1" outlineLevel="1"/>
    <col min="11" max="11" width="2.140625" style="55" customWidth="1" outlineLevel="1"/>
    <col min="12" max="12" width="11.42578125" style="55" customWidth="1" outlineLevel="1"/>
    <col min="13" max="13" width="10.140625" style="180" customWidth="1"/>
    <col min="14" max="14" width="51.5703125" style="179" customWidth="1"/>
    <col min="15" max="15" width="8.7109375" style="55" hidden="1" customWidth="1" outlineLevel="1"/>
    <col min="16" max="16" width="18.140625" style="55" customWidth="1" collapsed="1"/>
    <col min="17" max="17" width="6" style="55" customWidth="1"/>
    <col min="18" max="18" width="16.7109375" style="55" customWidth="1"/>
    <col min="19" max="19" width="15.140625" style="55" bestFit="1" customWidth="1"/>
    <col min="20" max="20" width="14.5703125" style="55" bestFit="1" customWidth="1"/>
    <col min="21" max="21" width="14" style="55" bestFit="1" customWidth="1"/>
    <col min="22" max="22" width="23.28515625" style="55" customWidth="1"/>
    <col min="23" max="23" width="15.5703125" style="55" bestFit="1" customWidth="1"/>
    <col min="24" max="255" width="11.42578125" style="55"/>
    <col min="256" max="256" width="2.7109375" style="55" customWidth="1"/>
    <col min="257" max="257" width="3.85546875" style="55" customWidth="1"/>
    <col min="258" max="258" width="2.140625" style="55" bestFit="1" customWidth="1"/>
    <col min="259" max="259" width="3.7109375" style="55" customWidth="1"/>
    <col min="260" max="260" width="3.28515625" style="55" customWidth="1"/>
    <col min="261" max="261" width="2.140625" style="55" customWidth="1"/>
    <col min="262" max="262" width="3.140625" style="55" customWidth="1"/>
    <col min="263" max="263" width="10.140625" style="55" customWidth="1"/>
    <col min="264" max="264" width="79.5703125" style="55" customWidth="1"/>
    <col min="265" max="265" width="8.7109375" style="55" customWidth="1"/>
    <col min="266" max="266" width="22.5703125" style="55" customWidth="1"/>
    <col min="267" max="267" width="15.140625" style="55" bestFit="1" customWidth="1"/>
    <col min="268" max="511" width="11.42578125" style="55"/>
    <col min="512" max="512" width="2.7109375" style="55" customWidth="1"/>
    <col min="513" max="513" width="3.85546875" style="55" customWidth="1"/>
    <col min="514" max="514" width="2.140625" style="55" bestFit="1" customWidth="1"/>
    <col min="515" max="515" width="3.7109375" style="55" customWidth="1"/>
    <col min="516" max="516" width="3.28515625" style="55" customWidth="1"/>
    <col min="517" max="517" width="2.140625" style="55" customWidth="1"/>
    <col min="518" max="518" width="3.140625" style="55" customWidth="1"/>
    <col min="519" max="519" width="10.140625" style="55" customWidth="1"/>
    <col min="520" max="520" width="79.5703125" style="55" customWidth="1"/>
    <col min="521" max="521" width="8.7109375" style="55" customWidth="1"/>
    <col min="522" max="522" width="22.5703125" style="55" customWidth="1"/>
    <col min="523" max="523" width="15.140625" style="55" bestFit="1" customWidth="1"/>
    <col min="524" max="767" width="11.42578125" style="55"/>
    <col min="768" max="768" width="2.7109375" style="55" customWidth="1"/>
    <col min="769" max="769" width="3.85546875" style="55" customWidth="1"/>
    <col min="770" max="770" width="2.140625" style="55" bestFit="1" customWidth="1"/>
    <col min="771" max="771" width="3.7109375" style="55" customWidth="1"/>
    <col min="772" max="772" width="3.28515625" style="55" customWidth="1"/>
    <col min="773" max="773" width="2.140625" style="55" customWidth="1"/>
    <col min="774" max="774" width="3.140625" style="55" customWidth="1"/>
    <col min="775" max="775" width="10.140625" style="55" customWidth="1"/>
    <col min="776" max="776" width="79.5703125" style="55" customWidth="1"/>
    <col min="777" max="777" width="8.7109375" style="55" customWidth="1"/>
    <col min="778" max="778" width="22.5703125" style="55" customWidth="1"/>
    <col min="779" max="779" width="15.140625" style="55" bestFit="1" customWidth="1"/>
    <col min="780" max="1023" width="11.42578125" style="55"/>
    <col min="1024" max="1024" width="2.7109375" style="55" customWidth="1"/>
    <col min="1025" max="1025" width="3.85546875" style="55" customWidth="1"/>
    <col min="1026" max="1026" width="2.140625" style="55" bestFit="1" customWidth="1"/>
    <col min="1027" max="1027" width="3.7109375" style="55" customWidth="1"/>
    <col min="1028" max="1028" width="3.28515625" style="55" customWidth="1"/>
    <col min="1029" max="1029" width="2.140625" style="55" customWidth="1"/>
    <col min="1030" max="1030" width="3.140625" style="55" customWidth="1"/>
    <col min="1031" max="1031" width="10.140625" style="55" customWidth="1"/>
    <col min="1032" max="1032" width="79.5703125" style="55" customWidth="1"/>
    <col min="1033" max="1033" width="8.7109375" style="55" customWidth="1"/>
    <col min="1034" max="1034" width="22.5703125" style="55" customWidth="1"/>
    <col min="1035" max="1035" width="15.140625" style="55" bestFit="1" customWidth="1"/>
    <col min="1036" max="1279" width="11.42578125" style="55"/>
    <col min="1280" max="1280" width="2.7109375" style="55" customWidth="1"/>
    <col min="1281" max="1281" width="3.85546875" style="55" customWidth="1"/>
    <col min="1282" max="1282" width="2.140625" style="55" bestFit="1" customWidth="1"/>
    <col min="1283" max="1283" width="3.7109375" style="55" customWidth="1"/>
    <col min="1284" max="1284" width="3.28515625" style="55" customWidth="1"/>
    <col min="1285" max="1285" width="2.140625" style="55" customWidth="1"/>
    <col min="1286" max="1286" width="3.140625" style="55" customWidth="1"/>
    <col min="1287" max="1287" width="10.140625" style="55" customWidth="1"/>
    <col min="1288" max="1288" width="79.5703125" style="55" customWidth="1"/>
    <col min="1289" max="1289" width="8.7109375" style="55" customWidth="1"/>
    <col min="1290" max="1290" width="22.5703125" style="55" customWidth="1"/>
    <col min="1291" max="1291" width="15.140625" style="55" bestFit="1" customWidth="1"/>
    <col min="1292" max="1535" width="11.42578125" style="55"/>
    <col min="1536" max="1536" width="2.7109375" style="55" customWidth="1"/>
    <col min="1537" max="1537" width="3.85546875" style="55" customWidth="1"/>
    <col min="1538" max="1538" width="2.140625" style="55" bestFit="1" customWidth="1"/>
    <col min="1539" max="1539" width="3.7109375" style="55" customWidth="1"/>
    <col min="1540" max="1540" width="3.28515625" style="55" customWidth="1"/>
    <col min="1541" max="1541" width="2.140625" style="55" customWidth="1"/>
    <col min="1542" max="1542" width="3.140625" style="55" customWidth="1"/>
    <col min="1543" max="1543" width="10.140625" style="55" customWidth="1"/>
    <col min="1544" max="1544" width="79.5703125" style="55" customWidth="1"/>
    <col min="1545" max="1545" width="8.7109375" style="55" customWidth="1"/>
    <col min="1546" max="1546" width="22.5703125" style="55" customWidth="1"/>
    <col min="1547" max="1547" width="15.140625" style="55" bestFit="1" customWidth="1"/>
    <col min="1548" max="1791" width="11.42578125" style="55"/>
    <col min="1792" max="1792" width="2.7109375" style="55" customWidth="1"/>
    <col min="1793" max="1793" width="3.85546875" style="55" customWidth="1"/>
    <col min="1794" max="1794" width="2.140625" style="55" bestFit="1" customWidth="1"/>
    <col min="1795" max="1795" width="3.7109375" style="55" customWidth="1"/>
    <col min="1796" max="1796" width="3.28515625" style="55" customWidth="1"/>
    <col min="1797" max="1797" width="2.140625" style="55" customWidth="1"/>
    <col min="1798" max="1798" width="3.140625" style="55" customWidth="1"/>
    <col min="1799" max="1799" width="10.140625" style="55" customWidth="1"/>
    <col min="1800" max="1800" width="79.5703125" style="55" customWidth="1"/>
    <col min="1801" max="1801" width="8.7109375" style="55" customWidth="1"/>
    <col min="1802" max="1802" width="22.5703125" style="55" customWidth="1"/>
    <col min="1803" max="1803" width="15.140625" style="55" bestFit="1" customWidth="1"/>
    <col min="1804" max="2047" width="11.42578125" style="55"/>
    <col min="2048" max="2048" width="2.7109375" style="55" customWidth="1"/>
    <col min="2049" max="2049" width="3.85546875" style="55" customWidth="1"/>
    <col min="2050" max="2050" width="2.140625" style="55" bestFit="1" customWidth="1"/>
    <col min="2051" max="2051" width="3.7109375" style="55" customWidth="1"/>
    <col min="2052" max="2052" width="3.28515625" style="55" customWidth="1"/>
    <col min="2053" max="2053" width="2.140625" style="55" customWidth="1"/>
    <col min="2054" max="2054" width="3.140625" style="55" customWidth="1"/>
    <col min="2055" max="2055" width="10.140625" style="55" customWidth="1"/>
    <col min="2056" max="2056" width="79.5703125" style="55" customWidth="1"/>
    <col min="2057" max="2057" width="8.7109375" style="55" customWidth="1"/>
    <col min="2058" max="2058" width="22.5703125" style="55" customWidth="1"/>
    <col min="2059" max="2059" width="15.140625" style="55" bestFit="1" customWidth="1"/>
    <col min="2060" max="2303" width="11.42578125" style="55"/>
    <col min="2304" max="2304" width="2.7109375" style="55" customWidth="1"/>
    <col min="2305" max="2305" width="3.85546875" style="55" customWidth="1"/>
    <col min="2306" max="2306" width="2.140625" style="55" bestFit="1" customWidth="1"/>
    <col min="2307" max="2307" width="3.7109375" style="55" customWidth="1"/>
    <col min="2308" max="2308" width="3.28515625" style="55" customWidth="1"/>
    <col min="2309" max="2309" width="2.140625" style="55" customWidth="1"/>
    <col min="2310" max="2310" width="3.140625" style="55" customWidth="1"/>
    <col min="2311" max="2311" width="10.140625" style="55" customWidth="1"/>
    <col min="2312" max="2312" width="79.5703125" style="55" customWidth="1"/>
    <col min="2313" max="2313" width="8.7109375" style="55" customWidth="1"/>
    <col min="2314" max="2314" width="22.5703125" style="55" customWidth="1"/>
    <col min="2315" max="2315" width="15.140625" style="55" bestFit="1" customWidth="1"/>
    <col min="2316" max="2559" width="11.42578125" style="55"/>
    <col min="2560" max="2560" width="2.7109375" style="55" customWidth="1"/>
    <col min="2561" max="2561" width="3.85546875" style="55" customWidth="1"/>
    <col min="2562" max="2562" width="2.140625" style="55" bestFit="1" customWidth="1"/>
    <col min="2563" max="2563" width="3.7109375" style="55" customWidth="1"/>
    <col min="2564" max="2564" width="3.28515625" style="55" customWidth="1"/>
    <col min="2565" max="2565" width="2.140625" style="55" customWidth="1"/>
    <col min="2566" max="2566" width="3.140625" style="55" customWidth="1"/>
    <col min="2567" max="2567" width="10.140625" style="55" customWidth="1"/>
    <col min="2568" max="2568" width="79.5703125" style="55" customWidth="1"/>
    <col min="2569" max="2569" width="8.7109375" style="55" customWidth="1"/>
    <col min="2570" max="2570" width="22.5703125" style="55" customWidth="1"/>
    <col min="2571" max="2571" width="15.140625" style="55" bestFit="1" customWidth="1"/>
    <col min="2572" max="2815" width="11.42578125" style="55"/>
    <col min="2816" max="2816" width="2.7109375" style="55" customWidth="1"/>
    <col min="2817" max="2817" width="3.85546875" style="55" customWidth="1"/>
    <col min="2818" max="2818" width="2.140625" style="55" bestFit="1" customWidth="1"/>
    <col min="2819" max="2819" width="3.7109375" style="55" customWidth="1"/>
    <col min="2820" max="2820" width="3.28515625" style="55" customWidth="1"/>
    <col min="2821" max="2821" width="2.140625" style="55" customWidth="1"/>
    <col min="2822" max="2822" width="3.140625" style="55" customWidth="1"/>
    <col min="2823" max="2823" width="10.140625" style="55" customWidth="1"/>
    <col min="2824" max="2824" width="79.5703125" style="55" customWidth="1"/>
    <col min="2825" max="2825" width="8.7109375" style="55" customWidth="1"/>
    <col min="2826" max="2826" width="22.5703125" style="55" customWidth="1"/>
    <col min="2827" max="2827" width="15.140625" style="55" bestFit="1" customWidth="1"/>
    <col min="2828" max="3071" width="11.42578125" style="55"/>
    <col min="3072" max="3072" width="2.7109375" style="55" customWidth="1"/>
    <col min="3073" max="3073" width="3.85546875" style="55" customWidth="1"/>
    <col min="3074" max="3074" width="2.140625" style="55" bestFit="1" customWidth="1"/>
    <col min="3075" max="3075" width="3.7109375" style="55" customWidth="1"/>
    <col min="3076" max="3076" width="3.28515625" style="55" customWidth="1"/>
    <col min="3077" max="3077" width="2.140625" style="55" customWidth="1"/>
    <col min="3078" max="3078" width="3.140625" style="55" customWidth="1"/>
    <col min="3079" max="3079" width="10.140625" style="55" customWidth="1"/>
    <col min="3080" max="3080" width="79.5703125" style="55" customWidth="1"/>
    <col min="3081" max="3081" width="8.7109375" style="55" customWidth="1"/>
    <col min="3082" max="3082" width="22.5703125" style="55" customWidth="1"/>
    <col min="3083" max="3083" width="15.140625" style="55" bestFit="1" customWidth="1"/>
    <col min="3084" max="3327" width="11.42578125" style="55"/>
    <col min="3328" max="3328" width="2.7109375" style="55" customWidth="1"/>
    <col min="3329" max="3329" width="3.85546875" style="55" customWidth="1"/>
    <col min="3330" max="3330" width="2.140625" style="55" bestFit="1" customWidth="1"/>
    <col min="3331" max="3331" width="3.7109375" style="55" customWidth="1"/>
    <col min="3332" max="3332" width="3.28515625" style="55" customWidth="1"/>
    <col min="3333" max="3333" width="2.140625" style="55" customWidth="1"/>
    <col min="3334" max="3334" width="3.140625" style="55" customWidth="1"/>
    <col min="3335" max="3335" width="10.140625" style="55" customWidth="1"/>
    <col min="3336" max="3336" width="79.5703125" style="55" customWidth="1"/>
    <col min="3337" max="3337" width="8.7109375" style="55" customWidth="1"/>
    <col min="3338" max="3338" width="22.5703125" style="55" customWidth="1"/>
    <col min="3339" max="3339" width="15.140625" style="55" bestFit="1" customWidth="1"/>
    <col min="3340" max="3583" width="11.42578125" style="55"/>
    <col min="3584" max="3584" width="2.7109375" style="55" customWidth="1"/>
    <col min="3585" max="3585" width="3.85546875" style="55" customWidth="1"/>
    <col min="3586" max="3586" width="2.140625" style="55" bestFit="1" customWidth="1"/>
    <col min="3587" max="3587" width="3.7109375" style="55" customWidth="1"/>
    <col min="3588" max="3588" width="3.28515625" style="55" customWidth="1"/>
    <col min="3589" max="3589" width="2.140625" style="55" customWidth="1"/>
    <col min="3590" max="3590" width="3.140625" style="55" customWidth="1"/>
    <col min="3591" max="3591" width="10.140625" style="55" customWidth="1"/>
    <col min="3592" max="3592" width="79.5703125" style="55" customWidth="1"/>
    <col min="3593" max="3593" width="8.7109375" style="55" customWidth="1"/>
    <col min="3594" max="3594" width="22.5703125" style="55" customWidth="1"/>
    <col min="3595" max="3595" width="15.140625" style="55" bestFit="1" customWidth="1"/>
    <col min="3596" max="3839" width="11.42578125" style="55"/>
    <col min="3840" max="3840" width="2.7109375" style="55" customWidth="1"/>
    <col min="3841" max="3841" width="3.85546875" style="55" customWidth="1"/>
    <col min="3842" max="3842" width="2.140625" style="55" bestFit="1" customWidth="1"/>
    <col min="3843" max="3843" width="3.7109375" style="55" customWidth="1"/>
    <col min="3844" max="3844" width="3.28515625" style="55" customWidth="1"/>
    <col min="3845" max="3845" width="2.140625" style="55" customWidth="1"/>
    <col min="3846" max="3846" width="3.140625" style="55" customWidth="1"/>
    <col min="3847" max="3847" width="10.140625" style="55" customWidth="1"/>
    <col min="3848" max="3848" width="79.5703125" style="55" customWidth="1"/>
    <col min="3849" max="3849" width="8.7109375" style="55" customWidth="1"/>
    <col min="3850" max="3850" width="22.5703125" style="55" customWidth="1"/>
    <col min="3851" max="3851" width="15.140625" style="55" bestFit="1" customWidth="1"/>
    <col min="3852" max="4095" width="11.42578125" style="55"/>
    <col min="4096" max="4096" width="2.7109375" style="55" customWidth="1"/>
    <col min="4097" max="4097" width="3.85546875" style="55" customWidth="1"/>
    <col min="4098" max="4098" width="2.140625" style="55" bestFit="1" customWidth="1"/>
    <col min="4099" max="4099" width="3.7109375" style="55" customWidth="1"/>
    <col min="4100" max="4100" width="3.28515625" style="55" customWidth="1"/>
    <col min="4101" max="4101" width="2.140625" style="55" customWidth="1"/>
    <col min="4102" max="4102" width="3.140625" style="55" customWidth="1"/>
    <col min="4103" max="4103" width="10.140625" style="55" customWidth="1"/>
    <col min="4104" max="4104" width="79.5703125" style="55" customWidth="1"/>
    <col min="4105" max="4105" width="8.7109375" style="55" customWidth="1"/>
    <col min="4106" max="4106" width="22.5703125" style="55" customWidth="1"/>
    <col min="4107" max="4107" width="15.140625" style="55" bestFit="1" customWidth="1"/>
    <col min="4108" max="4351" width="11.42578125" style="55"/>
    <col min="4352" max="4352" width="2.7109375" style="55" customWidth="1"/>
    <col min="4353" max="4353" width="3.85546875" style="55" customWidth="1"/>
    <col min="4354" max="4354" width="2.140625" style="55" bestFit="1" customWidth="1"/>
    <col min="4355" max="4355" width="3.7109375" style="55" customWidth="1"/>
    <col min="4356" max="4356" width="3.28515625" style="55" customWidth="1"/>
    <col min="4357" max="4357" width="2.140625" style="55" customWidth="1"/>
    <col min="4358" max="4358" width="3.140625" style="55" customWidth="1"/>
    <col min="4359" max="4359" width="10.140625" style="55" customWidth="1"/>
    <col min="4360" max="4360" width="79.5703125" style="55" customWidth="1"/>
    <col min="4361" max="4361" width="8.7109375" style="55" customWidth="1"/>
    <col min="4362" max="4362" width="22.5703125" style="55" customWidth="1"/>
    <col min="4363" max="4363" width="15.140625" style="55" bestFit="1" customWidth="1"/>
    <col min="4364" max="4607" width="11.42578125" style="55"/>
    <col min="4608" max="4608" width="2.7109375" style="55" customWidth="1"/>
    <col min="4609" max="4609" width="3.85546875" style="55" customWidth="1"/>
    <col min="4610" max="4610" width="2.140625" style="55" bestFit="1" customWidth="1"/>
    <col min="4611" max="4611" width="3.7109375" style="55" customWidth="1"/>
    <col min="4612" max="4612" width="3.28515625" style="55" customWidth="1"/>
    <col min="4613" max="4613" width="2.140625" style="55" customWidth="1"/>
    <col min="4614" max="4614" width="3.140625" style="55" customWidth="1"/>
    <col min="4615" max="4615" width="10.140625" style="55" customWidth="1"/>
    <col min="4616" max="4616" width="79.5703125" style="55" customWidth="1"/>
    <col min="4617" max="4617" width="8.7109375" style="55" customWidth="1"/>
    <col min="4618" max="4618" width="22.5703125" style="55" customWidth="1"/>
    <col min="4619" max="4619" width="15.140625" style="55" bestFit="1" customWidth="1"/>
    <col min="4620" max="4863" width="11.42578125" style="55"/>
    <col min="4864" max="4864" width="2.7109375" style="55" customWidth="1"/>
    <col min="4865" max="4865" width="3.85546875" style="55" customWidth="1"/>
    <col min="4866" max="4866" width="2.140625" style="55" bestFit="1" customWidth="1"/>
    <col min="4867" max="4867" width="3.7109375" style="55" customWidth="1"/>
    <col min="4868" max="4868" width="3.28515625" style="55" customWidth="1"/>
    <col min="4869" max="4869" width="2.140625" style="55" customWidth="1"/>
    <col min="4870" max="4870" width="3.140625" style="55" customWidth="1"/>
    <col min="4871" max="4871" width="10.140625" style="55" customWidth="1"/>
    <col min="4872" max="4872" width="79.5703125" style="55" customWidth="1"/>
    <col min="4873" max="4873" width="8.7109375" style="55" customWidth="1"/>
    <col min="4874" max="4874" width="22.5703125" style="55" customWidth="1"/>
    <col min="4875" max="4875" width="15.140625" style="55" bestFit="1" customWidth="1"/>
    <col min="4876" max="5119" width="11.42578125" style="55"/>
    <col min="5120" max="5120" width="2.7109375" style="55" customWidth="1"/>
    <col min="5121" max="5121" width="3.85546875" style="55" customWidth="1"/>
    <col min="5122" max="5122" width="2.140625" style="55" bestFit="1" customWidth="1"/>
    <col min="5123" max="5123" width="3.7109375" style="55" customWidth="1"/>
    <col min="5124" max="5124" width="3.28515625" style="55" customWidth="1"/>
    <col min="5125" max="5125" width="2.140625" style="55" customWidth="1"/>
    <col min="5126" max="5126" width="3.140625" style="55" customWidth="1"/>
    <col min="5127" max="5127" width="10.140625" style="55" customWidth="1"/>
    <col min="5128" max="5128" width="79.5703125" style="55" customWidth="1"/>
    <col min="5129" max="5129" width="8.7109375" style="55" customWidth="1"/>
    <col min="5130" max="5130" width="22.5703125" style="55" customWidth="1"/>
    <col min="5131" max="5131" width="15.140625" style="55" bestFit="1" customWidth="1"/>
    <col min="5132" max="5375" width="11.42578125" style="55"/>
    <col min="5376" max="5376" width="2.7109375" style="55" customWidth="1"/>
    <col min="5377" max="5377" width="3.85546875" style="55" customWidth="1"/>
    <col min="5378" max="5378" width="2.140625" style="55" bestFit="1" customWidth="1"/>
    <col min="5379" max="5379" width="3.7109375" style="55" customWidth="1"/>
    <col min="5380" max="5380" width="3.28515625" style="55" customWidth="1"/>
    <col min="5381" max="5381" width="2.140625" style="55" customWidth="1"/>
    <col min="5382" max="5382" width="3.140625" style="55" customWidth="1"/>
    <col min="5383" max="5383" width="10.140625" style="55" customWidth="1"/>
    <col min="5384" max="5384" width="79.5703125" style="55" customWidth="1"/>
    <col min="5385" max="5385" width="8.7109375" style="55" customWidth="1"/>
    <col min="5386" max="5386" width="22.5703125" style="55" customWidth="1"/>
    <col min="5387" max="5387" width="15.140625" style="55" bestFit="1" customWidth="1"/>
    <col min="5388" max="5631" width="11.42578125" style="55"/>
    <col min="5632" max="5632" width="2.7109375" style="55" customWidth="1"/>
    <col min="5633" max="5633" width="3.85546875" style="55" customWidth="1"/>
    <col min="5634" max="5634" width="2.140625" style="55" bestFit="1" customWidth="1"/>
    <col min="5635" max="5635" width="3.7109375" style="55" customWidth="1"/>
    <col min="5636" max="5636" width="3.28515625" style="55" customWidth="1"/>
    <col min="5637" max="5637" width="2.140625" style="55" customWidth="1"/>
    <col min="5638" max="5638" width="3.140625" style="55" customWidth="1"/>
    <col min="5639" max="5639" width="10.140625" style="55" customWidth="1"/>
    <col min="5640" max="5640" width="79.5703125" style="55" customWidth="1"/>
    <col min="5641" max="5641" width="8.7109375" style="55" customWidth="1"/>
    <col min="5642" max="5642" width="22.5703125" style="55" customWidth="1"/>
    <col min="5643" max="5643" width="15.140625" style="55" bestFit="1" customWidth="1"/>
    <col min="5644" max="5887" width="11.42578125" style="55"/>
    <col min="5888" max="5888" width="2.7109375" style="55" customWidth="1"/>
    <col min="5889" max="5889" width="3.85546875" style="55" customWidth="1"/>
    <col min="5890" max="5890" width="2.140625" style="55" bestFit="1" customWidth="1"/>
    <col min="5891" max="5891" width="3.7109375" style="55" customWidth="1"/>
    <col min="5892" max="5892" width="3.28515625" style="55" customWidth="1"/>
    <col min="5893" max="5893" width="2.140625" style="55" customWidth="1"/>
    <col min="5894" max="5894" width="3.140625" style="55" customWidth="1"/>
    <col min="5895" max="5895" width="10.140625" style="55" customWidth="1"/>
    <col min="5896" max="5896" width="79.5703125" style="55" customWidth="1"/>
    <col min="5897" max="5897" width="8.7109375" style="55" customWidth="1"/>
    <col min="5898" max="5898" width="22.5703125" style="55" customWidth="1"/>
    <col min="5899" max="5899" width="15.140625" style="55" bestFit="1" customWidth="1"/>
    <col min="5900" max="6143" width="11.42578125" style="55"/>
    <col min="6144" max="6144" width="2.7109375" style="55" customWidth="1"/>
    <col min="6145" max="6145" width="3.85546875" style="55" customWidth="1"/>
    <col min="6146" max="6146" width="2.140625" style="55" bestFit="1" customWidth="1"/>
    <col min="6147" max="6147" width="3.7109375" style="55" customWidth="1"/>
    <col min="6148" max="6148" width="3.28515625" style="55" customWidth="1"/>
    <col min="6149" max="6149" width="2.140625" style="55" customWidth="1"/>
    <col min="6150" max="6150" width="3.140625" style="55" customWidth="1"/>
    <col min="6151" max="6151" width="10.140625" style="55" customWidth="1"/>
    <col min="6152" max="6152" width="79.5703125" style="55" customWidth="1"/>
    <col min="6153" max="6153" width="8.7109375" style="55" customWidth="1"/>
    <col min="6154" max="6154" width="22.5703125" style="55" customWidth="1"/>
    <col min="6155" max="6155" width="15.140625" style="55" bestFit="1" customWidth="1"/>
    <col min="6156" max="6399" width="11.42578125" style="55"/>
    <col min="6400" max="6400" width="2.7109375" style="55" customWidth="1"/>
    <col min="6401" max="6401" width="3.85546875" style="55" customWidth="1"/>
    <col min="6402" max="6402" width="2.140625" style="55" bestFit="1" customWidth="1"/>
    <col min="6403" max="6403" width="3.7109375" style="55" customWidth="1"/>
    <col min="6404" max="6404" width="3.28515625" style="55" customWidth="1"/>
    <col min="6405" max="6405" width="2.140625" style="55" customWidth="1"/>
    <col min="6406" max="6406" width="3.140625" style="55" customWidth="1"/>
    <col min="6407" max="6407" width="10.140625" style="55" customWidth="1"/>
    <col min="6408" max="6408" width="79.5703125" style="55" customWidth="1"/>
    <col min="6409" max="6409" width="8.7109375" style="55" customWidth="1"/>
    <col min="6410" max="6410" width="22.5703125" style="55" customWidth="1"/>
    <col min="6411" max="6411" width="15.140625" style="55" bestFit="1" customWidth="1"/>
    <col min="6412" max="6655" width="11.42578125" style="55"/>
    <col min="6656" max="6656" width="2.7109375" style="55" customWidth="1"/>
    <col min="6657" max="6657" width="3.85546875" style="55" customWidth="1"/>
    <col min="6658" max="6658" width="2.140625" style="55" bestFit="1" customWidth="1"/>
    <col min="6659" max="6659" width="3.7109375" style="55" customWidth="1"/>
    <col min="6660" max="6660" width="3.28515625" style="55" customWidth="1"/>
    <col min="6661" max="6661" width="2.140625" style="55" customWidth="1"/>
    <col min="6662" max="6662" width="3.140625" style="55" customWidth="1"/>
    <col min="6663" max="6663" width="10.140625" style="55" customWidth="1"/>
    <col min="6664" max="6664" width="79.5703125" style="55" customWidth="1"/>
    <col min="6665" max="6665" width="8.7109375" style="55" customWidth="1"/>
    <col min="6666" max="6666" width="22.5703125" style="55" customWidth="1"/>
    <col min="6667" max="6667" width="15.140625" style="55" bestFit="1" customWidth="1"/>
    <col min="6668" max="6911" width="11.42578125" style="55"/>
    <col min="6912" max="6912" width="2.7109375" style="55" customWidth="1"/>
    <col min="6913" max="6913" width="3.85546875" style="55" customWidth="1"/>
    <col min="6914" max="6914" width="2.140625" style="55" bestFit="1" customWidth="1"/>
    <col min="6915" max="6915" width="3.7109375" style="55" customWidth="1"/>
    <col min="6916" max="6916" width="3.28515625" style="55" customWidth="1"/>
    <col min="6917" max="6917" width="2.140625" style="55" customWidth="1"/>
    <col min="6918" max="6918" width="3.140625" style="55" customWidth="1"/>
    <col min="6919" max="6919" width="10.140625" style="55" customWidth="1"/>
    <col min="6920" max="6920" width="79.5703125" style="55" customWidth="1"/>
    <col min="6921" max="6921" width="8.7109375" style="55" customWidth="1"/>
    <col min="6922" max="6922" width="22.5703125" style="55" customWidth="1"/>
    <col min="6923" max="6923" width="15.140625" style="55" bestFit="1" customWidth="1"/>
    <col min="6924" max="7167" width="11.42578125" style="55"/>
    <col min="7168" max="7168" width="2.7109375" style="55" customWidth="1"/>
    <col min="7169" max="7169" width="3.85546875" style="55" customWidth="1"/>
    <col min="7170" max="7170" width="2.140625" style="55" bestFit="1" customWidth="1"/>
    <col min="7171" max="7171" width="3.7109375" style="55" customWidth="1"/>
    <col min="7172" max="7172" width="3.28515625" style="55" customWidth="1"/>
    <col min="7173" max="7173" width="2.140625" style="55" customWidth="1"/>
    <col min="7174" max="7174" width="3.140625" style="55" customWidth="1"/>
    <col min="7175" max="7175" width="10.140625" style="55" customWidth="1"/>
    <col min="7176" max="7176" width="79.5703125" style="55" customWidth="1"/>
    <col min="7177" max="7177" width="8.7109375" style="55" customWidth="1"/>
    <col min="7178" max="7178" width="22.5703125" style="55" customWidth="1"/>
    <col min="7179" max="7179" width="15.140625" style="55" bestFit="1" customWidth="1"/>
    <col min="7180" max="7423" width="11.42578125" style="55"/>
    <col min="7424" max="7424" width="2.7109375" style="55" customWidth="1"/>
    <col min="7425" max="7425" width="3.85546875" style="55" customWidth="1"/>
    <col min="7426" max="7426" width="2.140625" style="55" bestFit="1" customWidth="1"/>
    <col min="7427" max="7427" width="3.7109375" style="55" customWidth="1"/>
    <col min="7428" max="7428" width="3.28515625" style="55" customWidth="1"/>
    <col min="7429" max="7429" width="2.140625" style="55" customWidth="1"/>
    <col min="7430" max="7430" width="3.140625" style="55" customWidth="1"/>
    <col min="7431" max="7431" width="10.140625" style="55" customWidth="1"/>
    <col min="7432" max="7432" width="79.5703125" style="55" customWidth="1"/>
    <col min="7433" max="7433" width="8.7109375" style="55" customWidth="1"/>
    <col min="7434" max="7434" width="22.5703125" style="55" customWidth="1"/>
    <col min="7435" max="7435" width="15.140625" style="55" bestFit="1" customWidth="1"/>
    <col min="7436" max="7679" width="11.42578125" style="55"/>
    <col min="7680" max="7680" width="2.7109375" style="55" customWidth="1"/>
    <col min="7681" max="7681" width="3.85546875" style="55" customWidth="1"/>
    <col min="7682" max="7682" width="2.140625" style="55" bestFit="1" customWidth="1"/>
    <col min="7683" max="7683" width="3.7109375" style="55" customWidth="1"/>
    <col min="7684" max="7684" width="3.28515625" style="55" customWidth="1"/>
    <col min="7685" max="7685" width="2.140625" style="55" customWidth="1"/>
    <col min="7686" max="7686" width="3.140625" style="55" customWidth="1"/>
    <col min="7687" max="7687" width="10.140625" style="55" customWidth="1"/>
    <col min="7688" max="7688" width="79.5703125" style="55" customWidth="1"/>
    <col min="7689" max="7689" width="8.7109375" style="55" customWidth="1"/>
    <col min="7690" max="7690" width="22.5703125" style="55" customWidth="1"/>
    <col min="7691" max="7691" width="15.140625" style="55" bestFit="1" customWidth="1"/>
    <col min="7692" max="7935" width="11.42578125" style="55"/>
    <col min="7936" max="7936" width="2.7109375" style="55" customWidth="1"/>
    <col min="7937" max="7937" width="3.85546875" style="55" customWidth="1"/>
    <col min="7938" max="7938" width="2.140625" style="55" bestFit="1" customWidth="1"/>
    <col min="7939" max="7939" width="3.7109375" style="55" customWidth="1"/>
    <col min="7940" max="7940" width="3.28515625" style="55" customWidth="1"/>
    <col min="7941" max="7941" width="2.140625" style="55" customWidth="1"/>
    <col min="7942" max="7942" width="3.140625" style="55" customWidth="1"/>
    <col min="7943" max="7943" width="10.140625" style="55" customWidth="1"/>
    <col min="7944" max="7944" width="79.5703125" style="55" customWidth="1"/>
    <col min="7945" max="7945" width="8.7109375" style="55" customWidth="1"/>
    <col min="7946" max="7946" width="22.5703125" style="55" customWidth="1"/>
    <col min="7947" max="7947" width="15.140625" style="55" bestFit="1" customWidth="1"/>
    <col min="7948" max="8191" width="11.42578125" style="55"/>
    <col min="8192" max="8192" width="2.7109375" style="55" customWidth="1"/>
    <col min="8193" max="8193" width="3.85546875" style="55" customWidth="1"/>
    <col min="8194" max="8194" width="2.140625" style="55" bestFit="1" customWidth="1"/>
    <col min="8195" max="8195" width="3.7109375" style="55" customWidth="1"/>
    <col min="8196" max="8196" width="3.28515625" style="55" customWidth="1"/>
    <col min="8197" max="8197" width="2.140625" style="55" customWidth="1"/>
    <col min="8198" max="8198" width="3.140625" style="55" customWidth="1"/>
    <col min="8199" max="8199" width="10.140625" style="55" customWidth="1"/>
    <col min="8200" max="8200" width="79.5703125" style="55" customWidth="1"/>
    <col min="8201" max="8201" width="8.7109375" style="55" customWidth="1"/>
    <col min="8202" max="8202" width="22.5703125" style="55" customWidth="1"/>
    <col min="8203" max="8203" width="15.140625" style="55" bestFit="1" customWidth="1"/>
    <col min="8204" max="8447" width="11.42578125" style="55"/>
    <col min="8448" max="8448" width="2.7109375" style="55" customWidth="1"/>
    <col min="8449" max="8449" width="3.85546875" style="55" customWidth="1"/>
    <col min="8450" max="8450" width="2.140625" style="55" bestFit="1" customWidth="1"/>
    <col min="8451" max="8451" width="3.7109375" style="55" customWidth="1"/>
    <col min="8452" max="8452" width="3.28515625" style="55" customWidth="1"/>
    <col min="8453" max="8453" width="2.140625" style="55" customWidth="1"/>
    <col min="8454" max="8454" width="3.140625" style="55" customWidth="1"/>
    <col min="8455" max="8455" width="10.140625" style="55" customWidth="1"/>
    <col min="8456" max="8456" width="79.5703125" style="55" customWidth="1"/>
    <col min="8457" max="8457" width="8.7109375" style="55" customWidth="1"/>
    <col min="8458" max="8458" width="22.5703125" style="55" customWidth="1"/>
    <col min="8459" max="8459" width="15.140625" style="55" bestFit="1" customWidth="1"/>
    <col min="8460" max="8703" width="11.42578125" style="55"/>
    <col min="8704" max="8704" width="2.7109375" style="55" customWidth="1"/>
    <col min="8705" max="8705" width="3.85546875" style="55" customWidth="1"/>
    <col min="8706" max="8706" width="2.140625" style="55" bestFit="1" customWidth="1"/>
    <col min="8707" max="8707" width="3.7109375" style="55" customWidth="1"/>
    <col min="8708" max="8708" width="3.28515625" style="55" customWidth="1"/>
    <col min="8709" max="8709" width="2.140625" style="55" customWidth="1"/>
    <col min="8710" max="8710" width="3.140625" style="55" customWidth="1"/>
    <col min="8711" max="8711" width="10.140625" style="55" customWidth="1"/>
    <col min="8712" max="8712" width="79.5703125" style="55" customWidth="1"/>
    <col min="8713" max="8713" width="8.7109375" style="55" customWidth="1"/>
    <col min="8714" max="8714" width="22.5703125" style="55" customWidth="1"/>
    <col min="8715" max="8715" width="15.140625" style="55" bestFit="1" customWidth="1"/>
    <col min="8716" max="8959" width="11.42578125" style="55"/>
    <col min="8960" max="8960" width="2.7109375" style="55" customWidth="1"/>
    <col min="8961" max="8961" width="3.85546875" style="55" customWidth="1"/>
    <col min="8962" max="8962" width="2.140625" style="55" bestFit="1" customWidth="1"/>
    <col min="8963" max="8963" width="3.7109375" style="55" customWidth="1"/>
    <col min="8964" max="8964" width="3.28515625" style="55" customWidth="1"/>
    <col min="8965" max="8965" width="2.140625" style="55" customWidth="1"/>
    <col min="8966" max="8966" width="3.140625" style="55" customWidth="1"/>
    <col min="8967" max="8967" width="10.140625" style="55" customWidth="1"/>
    <col min="8968" max="8968" width="79.5703125" style="55" customWidth="1"/>
    <col min="8969" max="8969" width="8.7109375" style="55" customWidth="1"/>
    <col min="8970" max="8970" width="22.5703125" style="55" customWidth="1"/>
    <col min="8971" max="8971" width="15.140625" style="55" bestFit="1" customWidth="1"/>
    <col min="8972" max="9215" width="11.42578125" style="55"/>
    <col min="9216" max="9216" width="2.7109375" style="55" customWidth="1"/>
    <col min="9217" max="9217" width="3.85546875" style="55" customWidth="1"/>
    <col min="9218" max="9218" width="2.140625" style="55" bestFit="1" customWidth="1"/>
    <col min="9219" max="9219" width="3.7109375" style="55" customWidth="1"/>
    <col min="9220" max="9220" width="3.28515625" style="55" customWidth="1"/>
    <col min="9221" max="9221" width="2.140625" style="55" customWidth="1"/>
    <col min="9222" max="9222" width="3.140625" style="55" customWidth="1"/>
    <col min="9223" max="9223" width="10.140625" style="55" customWidth="1"/>
    <col min="9224" max="9224" width="79.5703125" style="55" customWidth="1"/>
    <col min="9225" max="9225" width="8.7109375" style="55" customWidth="1"/>
    <col min="9226" max="9226" width="22.5703125" style="55" customWidth="1"/>
    <col min="9227" max="9227" width="15.140625" style="55" bestFit="1" customWidth="1"/>
    <col min="9228" max="9471" width="11.42578125" style="55"/>
    <col min="9472" max="9472" width="2.7109375" style="55" customWidth="1"/>
    <col min="9473" max="9473" width="3.85546875" style="55" customWidth="1"/>
    <col min="9474" max="9474" width="2.140625" style="55" bestFit="1" customWidth="1"/>
    <col min="9475" max="9475" width="3.7109375" style="55" customWidth="1"/>
    <col min="9476" max="9476" width="3.28515625" style="55" customWidth="1"/>
    <col min="9477" max="9477" width="2.140625" style="55" customWidth="1"/>
    <col min="9478" max="9478" width="3.140625" style="55" customWidth="1"/>
    <col min="9479" max="9479" width="10.140625" style="55" customWidth="1"/>
    <col min="9480" max="9480" width="79.5703125" style="55" customWidth="1"/>
    <col min="9481" max="9481" width="8.7109375" style="55" customWidth="1"/>
    <col min="9482" max="9482" width="22.5703125" style="55" customWidth="1"/>
    <col min="9483" max="9483" width="15.140625" style="55" bestFit="1" customWidth="1"/>
    <col min="9484" max="9727" width="11.42578125" style="55"/>
    <col min="9728" max="9728" width="2.7109375" style="55" customWidth="1"/>
    <col min="9729" max="9729" width="3.85546875" style="55" customWidth="1"/>
    <col min="9730" max="9730" width="2.140625" style="55" bestFit="1" customWidth="1"/>
    <col min="9731" max="9731" width="3.7109375" style="55" customWidth="1"/>
    <col min="9732" max="9732" width="3.28515625" style="55" customWidth="1"/>
    <col min="9733" max="9733" width="2.140625" style="55" customWidth="1"/>
    <col min="9734" max="9734" width="3.140625" style="55" customWidth="1"/>
    <col min="9735" max="9735" width="10.140625" style="55" customWidth="1"/>
    <col min="9736" max="9736" width="79.5703125" style="55" customWidth="1"/>
    <col min="9737" max="9737" width="8.7109375" style="55" customWidth="1"/>
    <col min="9738" max="9738" width="22.5703125" style="55" customWidth="1"/>
    <col min="9739" max="9739" width="15.140625" style="55" bestFit="1" customWidth="1"/>
    <col min="9740" max="9983" width="11.42578125" style="55"/>
    <col min="9984" max="9984" width="2.7109375" style="55" customWidth="1"/>
    <col min="9985" max="9985" width="3.85546875" style="55" customWidth="1"/>
    <col min="9986" max="9986" width="2.140625" style="55" bestFit="1" customWidth="1"/>
    <col min="9987" max="9987" width="3.7109375" style="55" customWidth="1"/>
    <col min="9988" max="9988" width="3.28515625" style="55" customWidth="1"/>
    <col min="9989" max="9989" width="2.140625" style="55" customWidth="1"/>
    <col min="9990" max="9990" width="3.140625" style="55" customWidth="1"/>
    <col min="9991" max="9991" width="10.140625" style="55" customWidth="1"/>
    <col min="9992" max="9992" width="79.5703125" style="55" customWidth="1"/>
    <col min="9993" max="9993" width="8.7109375" style="55" customWidth="1"/>
    <col min="9994" max="9994" width="22.5703125" style="55" customWidth="1"/>
    <col min="9995" max="9995" width="15.140625" style="55" bestFit="1" customWidth="1"/>
    <col min="9996" max="10239" width="11.42578125" style="55"/>
    <col min="10240" max="10240" width="2.7109375" style="55" customWidth="1"/>
    <col min="10241" max="10241" width="3.85546875" style="55" customWidth="1"/>
    <col min="10242" max="10242" width="2.140625" style="55" bestFit="1" customWidth="1"/>
    <col min="10243" max="10243" width="3.7109375" style="55" customWidth="1"/>
    <col min="10244" max="10244" width="3.28515625" style="55" customWidth="1"/>
    <col min="10245" max="10245" width="2.140625" style="55" customWidth="1"/>
    <col min="10246" max="10246" width="3.140625" style="55" customWidth="1"/>
    <col min="10247" max="10247" width="10.140625" style="55" customWidth="1"/>
    <col min="10248" max="10248" width="79.5703125" style="55" customWidth="1"/>
    <col min="10249" max="10249" width="8.7109375" style="55" customWidth="1"/>
    <col min="10250" max="10250" width="22.5703125" style="55" customWidth="1"/>
    <col min="10251" max="10251" width="15.140625" style="55" bestFit="1" customWidth="1"/>
    <col min="10252" max="10495" width="11.42578125" style="55"/>
    <col min="10496" max="10496" width="2.7109375" style="55" customWidth="1"/>
    <col min="10497" max="10497" width="3.85546875" style="55" customWidth="1"/>
    <col min="10498" max="10498" width="2.140625" style="55" bestFit="1" customWidth="1"/>
    <col min="10499" max="10499" width="3.7109375" style="55" customWidth="1"/>
    <col min="10500" max="10500" width="3.28515625" style="55" customWidth="1"/>
    <col min="10501" max="10501" width="2.140625" style="55" customWidth="1"/>
    <col min="10502" max="10502" width="3.140625" style="55" customWidth="1"/>
    <col min="10503" max="10503" width="10.140625" style="55" customWidth="1"/>
    <col min="10504" max="10504" width="79.5703125" style="55" customWidth="1"/>
    <col min="10505" max="10505" width="8.7109375" style="55" customWidth="1"/>
    <col min="10506" max="10506" width="22.5703125" style="55" customWidth="1"/>
    <col min="10507" max="10507" width="15.140625" style="55" bestFit="1" customWidth="1"/>
    <col min="10508" max="10751" width="11.42578125" style="55"/>
    <col min="10752" max="10752" width="2.7109375" style="55" customWidth="1"/>
    <col min="10753" max="10753" width="3.85546875" style="55" customWidth="1"/>
    <col min="10754" max="10754" width="2.140625" style="55" bestFit="1" customWidth="1"/>
    <col min="10755" max="10755" width="3.7109375" style="55" customWidth="1"/>
    <col min="10756" max="10756" width="3.28515625" style="55" customWidth="1"/>
    <col min="10757" max="10757" width="2.140625" style="55" customWidth="1"/>
    <col min="10758" max="10758" width="3.140625" style="55" customWidth="1"/>
    <col min="10759" max="10759" width="10.140625" style="55" customWidth="1"/>
    <col min="10760" max="10760" width="79.5703125" style="55" customWidth="1"/>
    <col min="10761" max="10761" width="8.7109375" style="55" customWidth="1"/>
    <col min="10762" max="10762" width="22.5703125" style="55" customWidth="1"/>
    <col min="10763" max="10763" width="15.140625" style="55" bestFit="1" customWidth="1"/>
    <col min="10764" max="11007" width="11.42578125" style="55"/>
    <col min="11008" max="11008" width="2.7109375" style="55" customWidth="1"/>
    <col min="11009" max="11009" width="3.85546875" style="55" customWidth="1"/>
    <col min="11010" max="11010" width="2.140625" style="55" bestFit="1" customWidth="1"/>
    <col min="11011" max="11011" width="3.7109375" style="55" customWidth="1"/>
    <col min="11012" max="11012" width="3.28515625" style="55" customWidth="1"/>
    <col min="11013" max="11013" width="2.140625" style="55" customWidth="1"/>
    <col min="11014" max="11014" width="3.140625" style="55" customWidth="1"/>
    <col min="11015" max="11015" width="10.140625" style="55" customWidth="1"/>
    <col min="11016" max="11016" width="79.5703125" style="55" customWidth="1"/>
    <col min="11017" max="11017" width="8.7109375" style="55" customWidth="1"/>
    <col min="11018" max="11018" width="22.5703125" style="55" customWidth="1"/>
    <col min="11019" max="11019" width="15.140625" style="55" bestFit="1" customWidth="1"/>
    <col min="11020" max="11263" width="11.42578125" style="55"/>
    <col min="11264" max="11264" width="2.7109375" style="55" customWidth="1"/>
    <col min="11265" max="11265" width="3.85546875" style="55" customWidth="1"/>
    <col min="11266" max="11266" width="2.140625" style="55" bestFit="1" customWidth="1"/>
    <col min="11267" max="11267" width="3.7109375" style="55" customWidth="1"/>
    <col min="11268" max="11268" width="3.28515625" style="55" customWidth="1"/>
    <col min="11269" max="11269" width="2.140625" style="55" customWidth="1"/>
    <col min="11270" max="11270" width="3.140625" style="55" customWidth="1"/>
    <col min="11271" max="11271" width="10.140625" style="55" customWidth="1"/>
    <col min="11272" max="11272" width="79.5703125" style="55" customWidth="1"/>
    <col min="11273" max="11273" width="8.7109375" style="55" customWidth="1"/>
    <col min="11274" max="11274" width="22.5703125" style="55" customWidth="1"/>
    <col min="11275" max="11275" width="15.140625" style="55" bestFit="1" customWidth="1"/>
    <col min="11276" max="11519" width="11.42578125" style="55"/>
    <col min="11520" max="11520" width="2.7109375" style="55" customWidth="1"/>
    <col min="11521" max="11521" width="3.85546875" style="55" customWidth="1"/>
    <col min="11522" max="11522" width="2.140625" style="55" bestFit="1" customWidth="1"/>
    <col min="11523" max="11523" width="3.7109375" style="55" customWidth="1"/>
    <col min="11524" max="11524" width="3.28515625" style="55" customWidth="1"/>
    <col min="11525" max="11525" width="2.140625" style="55" customWidth="1"/>
    <col min="11526" max="11526" width="3.140625" style="55" customWidth="1"/>
    <col min="11527" max="11527" width="10.140625" style="55" customWidth="1"/>
    <col min="11528" max="11528" width="79.5703125" style="55" customWidth="1"/>
    <col min="11529" max="11529" width="8.7109375" style="55" customWidth="1"/>
    <col min="11530" max="11530" width="22.5703125" style="55" customWidth="1"/>
    <col min="11531" max="11531" width="15.140625" style="55" bestFit="1" customWidth="1"/>
    <col min="11532" max="11775" width="11.42578125" style="55"/>
    <col min="11776" max="11776" width="2.7109375" style="55" customWidth="1"/>
    <col min="11777" max="11777" width="3.85546875" style="55" customWidth="1"/>
    <col min="11778" max="11778" width="2.140625" style="55" bestFit="1" customWidth="1"/>
    <col min="11779" max="11779" width="3.7109375" style="55" customWidth="1"/>
    <col min="11780" max="11780" width="3.28515625" style="55" customWidth="1"/>
    <col min="11781" max="11781" width="2.140625" style="55" customWidth="1"/>
    <col min="11782" max="11782" width="3.140625" style="55" customWidth="1"/>
    <col min="11783" max="11783" width="10.140625" style="55" customWidth="1"/>
    <col min="11784" max="11784" width="79.5703125" style="55" customWidth="1"/>
    <col min="11785" max="11785" width="8.7109375" style="55" customWidth="1"/>
    <col min="11786" max="11786" width="22.5703125" style="55" customWidth="1"/>
    <col min="11787" max="11787" width="15.140625" style="55" bestFit="1" customWidth="1"/>
    <col min="11788" max="12031" width="11.42578125" style="55"/>
    <col min="12032" max="12032" width="2.7109375" style="55" customWidth="1"/>
    <col min="12033" max="12033" width="3.85546875" style="55" customWidth="1"/>
    <col min="12034" max="12034" width="2.140625" style="55" bestFit="1" customWidth="1"/>
    <col min="12035" max="12035" width="3.7109375" style="55" customWidth="1"/>
    <col min="12036" max="12036" width="3.28515625" style="55" customWidth="1"/>
    <col min="12037" max="12037" width="2.140625" style="55" customWidth="1"/>
    <col min="12038" max="12038" width="3.140625" style="55" customWidth="1"/>
    <col min="12039" max="12039" width="10.140625" style="55" customWidth="1"/>
    <col min="12040" max="12040" width="79.5703125" style="55" customWidth="1"/>
    <col min="12041" max="12041" width="8.7109375" style="55" customWidth="1"/>
    <col min="12042" max="12042" width="22.5703125" style="55" customWidth="1"/>
    <col min="12043" max="12043" width="15.140625" style="55" bestFit="1" customWidth="1"/>
    <col min="12044" max="12287" width="11.42578125" style="55"/>
    <col min="12288" max="12288" width="2.7109375" style="55" customWidth="1"/>
    <col min="12289" max="12289" width="3.85546875" style="55" customWidth="1"/>
    <col min="12290" max="12290" width="2.140625" style="55" bestFit="1" customWidth="1"/>
    <col min="12291" max="12291" width="3.7109375" style="55" customWidth="1"/>
    <col min="12292" max="12292" width="3.28515625" style="55" customWidth="1"/>
    <col min="12293" max="12293" width="2.140625" style="55" customWidth="1"/>
    <col min="12294" max="12294" width="3.140625" style="55" customWidth="1"/>
    <col min="12295" max="12295" width="10.140625" style="55" customWidth="1"/>
    <col min="12296" max="12296" width="79.5703125" style="55" customWidth="1"/>
    <col min="12297" max="12297" width="8.7109375" style="55" customWidth="1"/>
    <col min="12298" max="12298" width="22.5703125" style="55" customWidth="1"/>
    <col min="12299" max="12299" width="15.140625" style="55" bestFit="1" customWidth="1"/>
    <col min="12300" max="12543" width="11.42578125" style="55"/>
    <col min="12544" max="12544" width="2.7109375" style="55" customWidth="1"/>
    <col min="12545" max="12545" width="3.85546875" style="55" customWidth="1"/>
    <col min="12546" max="12546" width="2.140625" style="55" bestFit="1" customWidth="1"/>
    <col min="12547" max="12547" width="3.7109375" style="55" customWidth="1"/>
    <col min="12548" max="12548" width="3.28515625" style="55" customWidth="1"/>
    <col min="12549" max="12549" width="2.140625" style="55" customWidth="1"/>
    <col min="12550" max="12550" width="3.140625" style="55" customWidth="1"/>
    <col min="12551" max="12551" width="10.140625" style="55" customWidth="1"/>
    <col min="12552" max="12552" width="79.5703125" style="55" customWidth="1"/>
    <col min="12553" max="12553" width="8.7109375" style="55" customWidth="1"/>
    <col min="12554" max="12554" width="22.5703125" style="55" customWidth="1"/>
    <col min="12555" max="12555" width="15.140625" style="55" bestFit="1" customWidth="1"/>
    <col min="12556" max="12799" width="11.42578125" style="55"/>
    <col min="12800" max="12800" width="2.7109375" style="55" customWidth="1"/>
    <col min="12801" max="12801" width="3.85546875" style="55" customWidth="1"/>
    <col min="12802" max="12802" width="2.140625" style="55" bestFit="1" customWidth="1"/>
    <col min="12803" max="12803" width="3.7109375" style="55" customWidth="1"/>
    <col min="12804" max="12804" width="3.28515625" style="55" customWidth="1"/>
    <col min="12805" max="12805" width="2.140625" style="55" customWidth="1"/>
    <col min="12806" max="12806" width="3.140625" style="55" customWidth="1"/>
    <col min="12807" max="12807" width="10.140625" style="55" customWidth="1"/>
    <col min="12808" max="12808" width="79.5703125" style="55" customWidth="1"/>
    <col min="12809" max="12809" width="8.7109375" style="55" customWidth="1"/>
    <col min="12810" max="12810" width="22.5703125" style="55" customWidth="1"/>
    <col min="12811" max="12811" width="15.140625" style="55" bestFit="1" customWidth="1"/>
    <col min="12812" max="13055" width="11.42578125" style="55"/>
    <col min="13056" max="13056" width="2.7109375" style="55" customWidth="1"/>
    <col min="13057" max="13057" width="3.85546875" style="55" customWidth="1"/>
    <col min="13058" max="13058" width="2.140625" style="55" bestFit="1" customWidth="1"/>
    <col min="13059" max="13059" width="3.7109375" style="55" customWidth="1"/>
    <col min="13060" max="13060" width="3.28515625" style="55" customWidth="1"/>
    <col min="13061" max="13061" width="2.140625" style="55" customWidth="1"/>
    <col min="13062" max="13062" width="3.140625" style="55" customWidth="1"/>
    <col min="13063" max="13063" width="10.140625" style="55" customWidth="1"/>
    <col min="13064" max="13064" width="79.5703125" style="55" customWidth="1"/>
    <col min="13065" max="13065" width="8.7109375" style="55" customWidth="1"/>
    <col min="13066" max="13066" width="22.5703125" style="55" customWidth="1"/>
    <col min="13067" max="13067" width="15.140625" style="55" bestFit="1" customWidth="1"/>
    <col min="13068" max="13311" width="11.42578125" style="55"/>
    <col min="13312" max="13312" width="2.7109375" style="55" customWidth="1"/>
    <col min="13313" max="13313" width="3.85546875" style="55" customWidth="1"/>
    <col min="13314" max="13314" width="2.140625" style="55" bestFit="1" customWidth="1"/>
    <col min="13315" max="13315" width="3.7109375" style="55" customWidth="1"/>
    <col min="13316" max="13316" width="3.28515625" style="55" customWidth="1"/>
    <col min="13317" max="13317" width="2.140625" style="55" customWidth="1"/>
    <col min="13318" max="13318" width="3.140625" style="55" customWidth="1"/>
    <col min="13319" max="13319" width="10.140625" style="55" customWidth="1"/>
    <col min="13320" max="13320" width="79.5703125" style="55" customWidth="1"/>
    <col min="13321" max="13321" width="8.7109375" style="55" customWidth="1"/>
    <col min="13322" max="13322" width="22.5703125" style="55" customWidth="1"/>
    <col min="13323" max="13323" width="15.140625" style="55" bestFit="1" customWidth="1"/>
    <col min="13324" max="13567" width="11.42578125" style="55"/>
    <col min="13568" max="13568" width="2.7109375" style="55" customWidth="1"/>
    <col min="13569" max="13569" width="3.85546875" style="55" customWidth="1"/>
    <col min="13570" max="13570" width="2.140625" style="55" bestFit="1" customWidth="1"/>
    <col min="13571" max="13571" width="3.7109375" style="55" customWidth="1"/>
    <col min="13572" max="13572" width="3.28515625" style="55" customWidth="1"/>
    <col min="13573" max="13573" width="2.140625" style="55" customWidth="1"/>
    <col min="13574" max="13574" width="3.140625" style="55" customWidth="1"/>
    <col min="13575" max="13575" width="10.140625" style="55" customWidth="1"/>
    <col min="13576" max="13576" width="79.5703125" style="55" customWidth="1"/>
    <col min="13577" max="13577" width="8.7109375" style="55" customWidth="1"/>
    <col min="13578" max="13578" width="22.5703125" style="55" customWidth="1"/>
    <col min="13579" max="13579" width="15.140625" style="55" bestFit="1" customWidth="1"/>
    <col min="13580" max="13823" width="11.42578125" style="55"/>
    <col min="13824" max="13824" width="2.7109375" style="55" customWidth="1"/>
    <col min="13825" max="13825" width="3.85546875" style="55" customWidth="1"/>
    <col min="13826" max="13826" width="2.140625" style="55" bestFit="1" customWidth="1"/>
    <col min="13827" max="13827" width="3.7109375" style="55" customWidth="1"/>
    <col min="13828" max="13828" width="3.28515625" style="55" customWidth="1"/>
    <col min="13829" max="13829" width="2.140625" style="55" customWidth="1"/>
    <col min="13830" max="13830" width="3.140625" style="55" customWidth="1"/>
    <col min="13831" max="13831" width="10.140625" style="55" customWidth="1"/>
    <col min="13832" max="13832" width="79.5703125" style="55" customWidth="1"/>
    <col min="13833" max="13833" width="8.7109375" style="55" customWidth="1"/>
    <col min="13834" max="13834" width="22.5703125" style="55" customWidth="1"/>
    <col min="13835" max="13835" width="15.140625" style="55" bestFit="1" customWidth="1"/>
    <col min="13836" max="14079" width="11.42578125" style="55"/>
    <col min="14080" max="14080" width="2.7109375" style="55" customWidth="1"/>
    <col min="14081" max="14081" width="3.85546875" style="55" customWidth="1"/>
    <col min="14082" max="14082" width="2.140625" style="55" bestFit="1" customWidth="1"/>
    <col min="14083" max="14083" width="3.7109375" style="55" customWidth="1"/>
    <col min="14084" max="14084" width="3.28515625" style="55" customWidth="1"/>
    <col min="14085" max="14085" width="2.140625" style="55" customWidth="1"/>
    <col min="14086" max="14086" width="3.140625" style="55" customWidth="1"/>
    <col min="14087" max="14087" width="10.140625" style="55" customWidth="1"/>
    <col min="14088" max="14088" width="79.5703125" style="55" customWidth="1"/>
    <col min="14089" max="14089" width="8.7109375" style="55" customWidth="1"/>
    <col min="14090" max="14090" width="22.5703125" style="55" customWidth="1"/>
    <col min="14091" max="14091" width="15.140625" style="55" bestFit="1" customWidth="1"/>
    <col min="14092" max="14335" width="11.42578125" style="55"/>
    <col min="14336" max="14336" width="2.7109375" style="55" customWidth="1"/>
    <col min="14337" max="14337" width="3.85546875" style="55" customWidth="1"/>
    <col min="14338" max="14338" width="2.140625" style="55" bestFit="1" customWidth="1"/>
    <col min="14339" max="14339" width="3.7109375" style="55" customWidth="1"/>
    <col min="14340" max="14340" width="3.28515625" style="55" customWidth="1"/>
    <col min="14341" max="14341" width="2.140625" style="55" customWidth="1"/>
    <col min="14342" max="14342" width="3.140625" style="55" customWidth="1"/>
    <col min="14343" max="14343" width="10.140625" style="55" customWidth="1"/>
    <col min="14344" max="14344" width="79.5703125" style="55" customWidth="1"/>
    <col min="14345" max="14345" width="8.7109375" style="55" customWidth="1"/>
    <col min="14346" max="14346" width="22.5703125" style="55" customWidth="1"/>
    <col min="14347" max="14347" width="15.140625" style="55" bestFit="1" customWidth="1"/>
    <col min="14348" max="14591" width="11.42578125" style="55"/>
    <col min="14592" max="14592" width="2.7109375" style="55" customWidth="1"/>
    <col min="14593" max="14593" width="3.85546875" style="55" customWidth="1"/>
    <col min="14594" max="14594" width="2.140625" style="55" bestFit="1" customWidth="1"/>
    <col min="14595" max="14595" width="3.7109375" style="55" customWidth="1"/>
    <col min="14596" max="14596" width="3.28515625" style="55" customWidth="1"/>
    <col min="14597" max="14597" width="2.140625" style="55" customWidth="1"/>
    <col min="14598" max="14598" width="3.140625" style="55" customWidth="1"/>
    <col min="14599" max="14599" width="10.140625" style="55" customWidth="1"/>
    <col min="14600" max="14600" width="79.5703125" style="55" customWidth="1"/>
    <col min="14601" max="14601" width="8.7109375" style="55" customWidth="1"/>
    <col min="14602" max="14602" width="22.5703125" style="55" customWidth="1"/>
    <col min="14603" max="14603" width="15.140625" style="55" bestFit="1" customWidth="1"/>
    <col min="14604" max="14847" width="11.42578125" style="55"/>
    <col min="14848" max="14848" width="2.7109375" style="55" customWidth="1"/>
    <col min="14849" max="14849" width="3.85546875" style="55" customWidth="1"/>
    <col min="14850" max="14850" width="2.140625" style="55" bestFit="1" customWidth="1"/>
    <col min="14851" max="14851" width="3.7109375" style="55" customWidth="1"/>
    <col min="14852" max="14852" width="3.28515625" style="55" customWidth="1"/>
    <col min="14853" max="14853" width="2.140625" style="55" customWidth="1"/>
    <col min="14854" max="14854" width="3.140625" style="55" customWidth="1"/>
    <col min="14855" max="14855" width="10.140625" style="55" customWidth="1"/>
    <col min="14856" max="14856" width="79.5703125" style="55" customWidth="1"/>
    <col min="14857" max="14857" width="8.7109375" style="55" customWidth="1"/>
    <col min="14858" max="14858" width="22.5703125" style="55" customWidth="1"/>
    <col min="14859" max="14859" width="15.140625" style="55" bestFit="1" customWidth="1"/>
    <col min="14860" max="15103" width="11.42578125" style="55"/>
    <col min="15104" max="15104" width="2.7109375" style="55" customWidth="1"/>
    <col min="15105" max="15105" width="3.85546875" style="55" customWidth="1"/>
    <col min="15106" max="15106" width="2.140625" style="55" bestFit="1" customWidth="1"/>
    <col min="15107" max="15107" width="3.7109375" style="55" customWidth="1"/>
    <col min="15108" max="15108" width="3.28515625" style="55" customWidth="1"/>
    <col min="15109" max="15109" width="2.140625" style="55" customWidth="1"/>
    <col min="15110" max="15110" width="3.140625" style="55" customWidth="1"/>
    <col min="15111" max="15111" width="10.140625" style="55" customWidth="1"/>
    <col min="15112" max="15112" width="79.5703125" style="55" customWidth="1"/>
    <col min="15113" max="15113" width="8.7109375" style="55" customWidth="1"/>
    <col min="15114" max="15114" width="22.5703125" style="55" customWidth="1"/>
    <col min="15115" max="15115" width="15.140625" style="55" bestFit="1" customWidth="1"/>
    <col min="15116" max="15359" width="11.42578125" style="55"/>
    <col min="15360" max="15360" width="2.7109375" style="55" customWidth="1"/>
    <col min="15361" max="15361" width="3.85546875" style="55" customWidth="1"/>
    <col min="15362" max="15362" width="2.140625" style="55" bestFit="1" customWidth="1"/>
    <col min="15363" max="15363" width="3.7109375" style="55" customWidth="1"/>
    <col min="15364" max="15364" width="3.28515625" style="55" customWidth="1"/>
    <col min="15365" max="15365" width="2.140625" style="55" customWidth="1"/>
    <col min="15366" max="15366" width="3.140625" style="55" customWidth="1"/>
    <col min="15367" max="15367" width="10.140625" style="55" customWidth="1"/>
    <col min="15368" max="15368" width="79.5703125" style="55" customWidth="1"/>
    <col min="15369" max="15369" width="8.7109375" style="55" customWidth="1"/>
    <col min="15370" max="15370" width="22.5703125" style="55" customWidth="1"/>
    <col min="15371" max="15371" width="15.140625" style="55" bestFit="1" customWidth="1"/>
    <col min="15372" max="15615" width="11.42578125" style="55"/>
    <col min="15616" max="15616" width="2.7109375" style="55" customWidth="1"/>
    <col min="15617" max="15617" width="3.85546875" style="55" customWidth="1"/>
    <col min="15618" max="15618" width="2.140625" style="55" bestFit="1" customWidth="1"/>
    <col min="15619" max="15619" width="3.7109375" style="55" customWidth="1"/>
    <col min="15620" max="15620" width="3.28515625" style="55" customWidth="1"/>
    <col min="15621" max="15621" width="2.140625" style="55" customWidth="1"/>
    <col min="15622" max="15622" width="3.140625" style="55" customWidth="1"/>
    <col min="15623" max="15623" width="10.140625" style="55" customWidth="1"/>
    <col min="15624" max="15624" width="79.5703125" style="55" customWidth="1"/>
    <col min="15625" max="15625" width="8.7109375" style="55" customWidth="1"/>
    <col min="15626" max="15626" width="22.5703125" style="55" customWidth="1"/>
    <col min="15627" max="15627" width="15.140625" style="55" bestFit="1" customWidth="1"/>
    <col min="15628" max="15871" width="11.42578125" style="55"/>
    <col min="15872" max="15872" width="2.7109375" style="55" customWidth="1"/>
    <col min="15873" max="15873" width="3.85546875" style="55" customWidth="1"/>
    <col min="15874" max="15874" width="2.140625" style="55" bestFit="1" customWidth="1"/>
    <col min="15875" max="15875" width="3.7109375" style="55" customWidth="1"/>
    <col min="15876" max="15876" width="3.28515625" style="55" customWidth="1"/>
    <col min="15877" max="15877" width="2.140625" style="55" customWidth="1"/>
    <col min="15878" max="15878" width="3.140625" style="55" customWidth="1"/>
    <col min="15879" max="15879" width="10.140625" style="55" customWidth="1"/>
    <col min="15880" max="15880" width="79.5703125" style="55" customWidth="1"/>
    <col min="15881" max="15881" width="8.7109375" style="55" customWidth="1"/>
    <col min="15882" max="15882" width="22.5703125" style="55" customWidth="1"/>
    <col min="15883" max="15883" width="15.140625" style="55" bestFit="1" customWidth="1"/>
    <col min="15884" max="16127" width="11.42578125" style="55"/>
    <col min="16128" max="16128" width="2.7109375" style="55" customWidth="1"/>
    <col min="16129" max="16129" width="3.85546875" style="55" customWidth="1"/>
    <col min="16130" max="16130" width="2.140625" style="55" bestFit="1" customWidth="1"/>
    <col min="16131" max="16131" width="3.7109375" style="55" customWidth="1"/>
    <col min="16132" max="16132" width="3.28515625" style="55" customWidth="1"/>
    <col min="16133" max="16133" width="2.140625" style="55" customWidth="1"/>
    <col min="16134" max="16134" width="3.140625" style="55" customWidth="1"/>
    <col min="16135" max="16135" width="10.140625" style="55" customWidth="1"/>
    <col min="16136" max="16136" width="79.5703125" style="55" customWidth="1"/>
    <col min="16137" max="16137" width="8.7109375" style="55" customWidth="1"/>
    <col min="16138" max="16138" width="22.5703125" style="55" customWidth="1"/>
    <col min="16139" max="16139" width="15.140625" style="55" bestFit="1" customWidth="1"/>
    <col min="16140" max="16384" width="11.42578125" style="55"/>
  </cols>
  <sheetData>
    <row r="1" spans="1:20" s="28" customFormat="1" x14ac:dyDescent="0.2">
      <c r="M1" s="29"/>
      <c r="N1" s="30"/>
    </row>
    <row r="2" spans="1:20" s="28" customFormat="1" x14ac:dyDescent="0.2">
      <c r="M2" s="29"/>
      <c r="N2" s="30"/>
    </row>
    <row r="3" spans="1:20" s="28" customFormat="1" ht="15.75" x14ac:dyDescent="0.25">
      <c r="G3" s="446" t="s">
        <v>107</v>
      </c>
      <c r="H3" s="446"/>
      <c r="I3" s="446"/>
      <c r="J3" s="446"/>
      <c r="K3" s="446"/>
      <c r="L3" s="446"/>
      <c r="M3" s="446"/>
      <c r="N3" s="446"/>
      <c r="O3" s="446"/>
      <c r="P3" s="446"/>
    </row>
    <row r="4" spans="1:20" s="28" customFormat="1" ht="15.75" x14ac:dyDescent="0.25">
      <c r="G4" s="446" t="s">
        <v>108</v>
      </c>
      <c r="H4" s="446"/>
      <c r="I4" s="446"/>
      <c r="J4" s="446"/>
      <c r="K4" s="446"/>
      <c r="L4" s="446"/>
      <c r="M4" s="446"/>
      <c r="N4" s="446"/>
      <c r="O4" s="446"/>
      <c r="P4" s="446"/>
    </row>
    <row r="5" spans="1:20" s="28" customFormat="1" ht="15.75" x14ac:dyDescent="0.25">
      <c r="G5" s="446" t="s">
        <v>109</v>
      </c>
      <c r="H5" s="446"/>
      <c r="I5" s="446"/>
      <c r="J5" s="446"/>
      <c r="K5" s="446"/>
      <c r="L5" s="446"/>
      <c r="M5" s="446"/>
      <c r="N5" s="446"/>
      <c r="O5" s="446"/>
      <c r="P5" s="446"/>
    </row>
    <row r="6" spans="1:20" s="28" customFormat="1" ht="16.5" thickBot="1" x14ac:dyDescent="0.3">
      <c r="M6" s="32"/>
      <c r="N6" s="33"/>
      <c r="O6" s="31"/>
      <c r="P6" s="31"/>
    </row>
    <row r="7" spans="1:20" s="28" customFormat="1" ht="15.75" x14ac:dyDescent="0.25">
      <c r="G7" s="34"/>
      <c r="H7" s="35"/>
      <c r="I7" s="35"/>
      <c r="J7" s="35"/>
      <c r="K7" s="35"/>
      <c r="L7" s="35"/>
      <c r="M7" s="36"/>
      <c r="N7" s="37"/>
      <c r="O7" s="38"/>
      <c r="P7" s="39" t="s">
        <v>110</v>
      </c>
    </row>
    <row r="8" spans="1:20" s="28" customFormat="1" ht="15.75" x14ac:dyDescent="0.25">
      <c r="G8" s="40"/>
      <c r="H8" s="41">
        <v>5</v>
      </c>
      <c r="I8" s="41">
        <v>1</v>
      </c>
      <c r="J8" s="41">
        <v>2</v>
      </c>
      <c r="K8" s="41">
        <v>6</v>
      </c>
      <c r="L8" s="42"/>
      <c r="M8" s="43" t="s">
        <v>111</v>
      </c>
      <c r="N8" s="44"/>
      <c r="O8" s="42"/>
      <c r="P8" s="45"/>
      <c r="Q8" s="46"/>
      <c r="R8" s="46"/>
    </row>
    <row r="9" spans="1:20" s="28" customFormat="1" ht="15.75" x14ac:dyDescent="0.25">
      <c r="G9" s="47" t="s">
        <v>112</v>
      </c>
      <c r="M9" s="43"/>
      <c r="N9" s="33"/>
      <c r="O9" s="31"/>
      <c r="P9" s="48"/>
    </row>
    <row r="10" spans="1:20" s="28" customFormat="1" ht="16.5" thickBot="1" x14ac:dyDescent="0.3">
      <c r="G10" s="47"/>
      <c r="K10" s="46"/>
      <c r="M10" s="43"/>
      <c r="N10" s="33"/>
      <c r="O10" s="31"/>
      <c r="P10" s="48"/>
    </row>
    <row r="11" spans="1:20" s="28" customFormat="1" ht="18.95" customHeight="1" x14ac:dyDescent="0.2">
      <c r="G11" s="437" t="s">
        <v>113</v>
      </c>
      <c r="H11" s="438"/>
      <c r="I11" s="438"/>
      <c r="J11" s="438"/>
      <c r="K11" s="438"/>
      <c r="L11" s="438"/>
      <c r="M11" s="439"/>
      <c r="N11" s="450" t="s">
        <v>114</v>
      </c>
      <c r="O11" s="452" t="s">
        <v>115</v>
      </c>
      <c r="P11" s="450" t="s">
        <v>116</v>
      </c>
    </row>
    <row r="12" spans="1:20" s="28" customFormat="1" ht="18.95" customHeight="1" thickBot="1" x14ac:dyDescent="0.25">
      <c r="G12" s="447"/>
      <c r="H12" s="448"/>
      <c r="I12" s="448"/>
      <c r="J12" s="448"/>
      <c r="K12" s="448"/>
      <c r="L12" s="448"/>
      <c r="M12" s="449"/>
      <c r="N12" s="451"/>
      <c r="O12" s="453" t="s">
        <v>115</v>
      </c>
      <c r="P12" s="451" t="s">
        <v>117</v>
      </c>
    </row>
    <row r="13" spans="1:20" s="28" customFormat="1" ht="15.75" outlineLevel="1" thickBot="1" x14ac:dyDescent="0.3">
      <c r="G13" s="50"/>
      <c r="H13" s="51"/>
      <c r="I13" s="51"/>
      <c r="J13" s="51">
        <v>1</v>
      </c>
      <c r="K13" s="51"/>
      <c r="L13" s="51"/>
      <c r="M13" s="52"/>
      <c r="N13" s="53">
        <v>2</v>
      </c>
      <c r="O13" s="54">
        <v>3</v>
      </c>
      <c r="P13" s="54">
        <v>4</v>
      </c>
    </row>
    <row r="14" spans="1:20" ht="16.5" thickBot="1" x14ac:dyDescent="0.3">
      <c r="A14" s="55" t="s">
        <v>118</v>
      </c>
      <c r="G14" s="435" t="s">
        <v>119</v>
      </c>
      <c r="H14" s="436"/>
      <c r="I14" s="437" t="s">
        <v>120</v>
      </c>
      <c r="J14" s="438"/>
      <c r="K14" s="439"/>
      <c r="L14" s="49" t="s">
        <v>121</v>
      </c>
      <c r="M14" s="49" t="s">
        <v>122</v>
      </c>
      <c r="N14" s="56"/>
      <c r="O14" s="57"/>
      <c r="P14" s="58"/>
    </row>
    <row r="15" spans="1:20" ht="14.45" customHeight="1" x14ac:dyDescent="0.25">
      <c r="C15" s="55" t="s">
        <v>123</v>
      </c>
      <c r="F15" s="55">
        <v>2</v>
      </c>
      <c r="G15" s="59"/>
      <c r="H15" s="60"/>
      <c r="I15" s="440"/>
      <c r="J15" s="441"/>
      <c r="K15" s="442"/>
      <c r="L15" s="64"/>
      <c r="M15" s="63"/>
      <c r="N15" s="65" t="s">
        <v>123</v>
      </c>
      <c r="O15" s="66"/>
      <c r="P15" s="67"/>
    </row>
    <row r="16" spans="1:20" ht="12.6" customHeight="1" x14ac:dyDescent="0.25">
      <c r="A16" s="55" t="s">
        <v>124</v>
      </c>
      <c r="C16" s="55" t="s">
        <v>125</v>
      </c>
      <c r="E16" s="55" t="str">
        <f>$F$15&amp;$G16&amp;$I16&amp;L16&amp;M16</f>
        <v>211101</v>
      </c>
      <c r="F16" s="68" t="str">
        <f>LEFT(E16,3)</f>
        <v>211</v>
      </c>
      <c r="G16" s="69">
        <v>1</v>
      </c>
      <c r="H16" s="70"/>
      <c r="I16" s="443">
        <v>1</v>
      </c>
      <c r="J16" s="444"/>
      <c r="K16" s="445"/>
      <c r="L16" s="74" t="s">
        <v>126</v>
      </c>
      <c r="M16" s="75" t="s">
        <v>127</v>
      </c>
      <c r="N16" s="76" t="s">
        <v>128</v>
      </c>
      <c r="O16" s="77"/>
      <c r="P16" s="78">
        <f t="shared" ref="P16:P36" si="0">T16</f>
        <v>1231321409.4427326</v>
      </c>
      <c r="Q16" s="79"/>
      <c r="R16" s="79"/>
      <c r="S16" s="79">
        <v>1231321409.4427326</v>
      </c>
      <c r="T16" s="79">
        <v>1231321409.4427326</v>
      </c>
    </row>
    <row r="17" spans="1:20" ht="12.6" customHeight="1" x14ac:dyDescent="0.25">
      <c r="A17" s="55" t="s">
        <v>129</v>
      </c>
      <c r="C17" s="55" t="s">
        <v>130</v>
      </c>
      <c r="E17" s="55" t="str">
        <f t="shared" ref="E17:E36" si="1">$F$15&amp;$G17&amp;$I17&amp;L17&amp;M17</f>
        <v>211208</v>
      </c>
      <c r="F17" s="68" t="str">
        <f t="shared" ref="F17:F36" si="2">LEFT(E17,3)</f>
        <v>211</v>
      </c>
      <c r="G17" s="69">
        <v>1</v>
      </c>
      <c r="H17" s="70"/>
      <c r="I17" s="443">
        <v>1</v>
      </c>
      <c r="J17" s="444"/>
      <c r="K17" s="445"/>
      <c r="L17" s="74" t="s">
        <v>131</v>
      </c>
      <c r="M17" s="75" t="s">
        <v>132</v>
      </c>
      <c r="N17" s="76" t="s">
        <v>133</v>
      </c>
      <c r="O17" s="77"/>
      <c r="P17" s="78">
        <f t="shared" si="0"/>
        <v>46680901</v>
      </c>
      <c r="Q17" s="79"/>
      <c r="R17" s="79"/>
      <c r="S17" s="79">
        <v>46680901</v>
      </c>
      <c r="T17" s="79">
        <v>46680901</v>
      </c>
    </row>
    <row r="18" spans="1:20" ht="12.6" customHeight="1" x14ac:dyDescent="0.25">
      <c r="A18" s="55">
        <v>114</v>
      </c>
      <c r="C18" s="55" t="s">
        <v>134</v>
      </c>
      <c r="E18" s="55" t="str">
        <f t="shared" si="1"/>
        <v>211401</v>
      </c>
      <c r="F18" s="68" t="str">
        <f t="shared" si="2"/>
        <v>211</v>
      </c>
      <c r="G18" s="69">
        <v>1</v>
      </c>
      <c r="H18" s="70"/>
      <c r="I18" s="443">
        <v>1</v>
      </c>
      <c r="J18" s="444"/>
      <c r="K18" s="445"/>
      <c r="L18" s="74" t="s">
        <v>135</v>
      </c>
      <c r="M18" s="75" t="s">
        <v>127</v>
      </c>
      <c r="N18" s="76" t="s">
        <v>136</v>
      </c>
      <c r="O18" s="77"/>
      <c r="P18" s="78">
        <f t="shared" si="0"/>
        <v>104999824.27195239</v>
      </c>
      <c r="Q18" s="79"/>
      <c r="R18" s="79"/>
      <c r="S18" s="79">
        <v>104999824.27195239</v>
      </c>
      <c r="T18" s="79">
        <v>104999824.27195239</v>
      </c>
    </row>
    <row r="19" spans="1:20" ht="12.6" customHeight="1" x14ac:dyDescent="0.25">
      <c r="A19" s="55">
        <v>115</v>
      </c>
      <c r="C19" s="55" t="s">
        <v>137</v>
      </c>
      <c r="E19" s="55" t="str">
        <f t="shared" si="1"/>
        <v>211503</v>
      </c>
      <c r="F19" s="68" t="str">
        <f t="shared" si="2"/>
        <v>211</v>
      </c>
      <c r="G19" s="69">
        <v>1</v>
      </c>
      <c r="H19" s="70"/>
      <c r="I19" s="443">
        <v>1</v>
      </c>
      <c r="J19" s="444"/>
      <c r="K19" s="445"/>
      <c r="L19" s="74" t="s">
        <v>138</v>
      </c>
      <c r="M19" s="75" t="s">
        <v>139</v>
      </c>
      <c r="N19" s="76" t="s">
        <v>137</v>
      </c>
      <c r="O19" s="80"/>
      <c r="P19" s="78">
        <f t="shared" si="0"/>
        <v>165029638.1108036</v>
      </c>
      <c r="Q19" s="79"/>
      <c r="R19" s="79"/>
      <c r="S19" s="79">
        <v>165029638.1108036</v>
      </c>
      <c r="T19" s="79">
        <v>165029638.1108036</v>
      </c>
    </row>
    <row r="20" spans="1:20" ht="12.6" customHeight="1" x14ac:dyDescent="0.25">
      <c r="A20" s="55">
        <v>121</v>
      </c>
      <c r="C20" s="55" t="s">
        <v>140</v>
      </c>
      <c r="E20" s="55" t="str">
        <f t="shared" si="1"/>
        <v>211504</v>
      </c>
      <c r="F20" s="68" t="str">
        <f t="shared" si="2"/>
        <v>211</v>
      </c>
      <c r="G20" s="69">
        <v>1</v>
      </c>
      <c r="H20" s="70"/>
      <c r="I20" s="443">
        <v>1</v>
      </c>
      <c r="J20" s="444"/>
      <c r="K20" s="445"/>
      <c r="L20" s="74" t="s">
        <v>138</v>
      </c>
      <c r="M20" s="75" t="s">
        <v>141</v>
      </c>
      <c r="N20" s="76" t="s">
        <v>142</v>
      </c>
      <c r="O20" s="80"/>
      <c r="P20" s="78">
        <f t="shared" si="0"/>
        <v>14904845.61110976</v>
      </c>
      <c r="Q20" s="79"/>
      <c r="R20" s="79"/>
      <c r="S20" s="79">
        <v>14904845.61110976</v>
      </c>
      <c r="T20" s="79">
        <v>14904845.61110976</v>
      </c>
    </row>
    <row r="21" spans="1:20" ht="12.6" customHeight="1" x14ac:dyDescent="0.25">
      <c r="A21" s="55" t="s">
        <v>143</v>
      </c>
      <c r="C21" s="55" t="s">
        <v>144</v>
      </c>
      <c r="E21" s="55" t="str">
        <f t="shared" si="1"/>
        <v>211601</v>
      </c>
      <c r="F21" s="68" t="str">
        <f t="shared" si="2"/>
        <v>211</v>
      </c>
      <c r="G21" s="69">
        <v>1</v>
      </c>
      <c r="H21" s="70"/>
      <c r="I21" s="443">
        <v>1</v>
      </c>
      <c r="J21" s="444"/>
      <c r="K21" s="445"/>
      <c r="L21" s="74" t="s">
        <v>145</v>
      </c>
      <c r="M21" s="75" t="s">
        <v>127</v>
      </c>
      <c r="N21" s="76" t="s">
        <v>146</v>
      </c>
      <c r="O21" s="77"/>
      <c r="P21" s="78">
        <f t="shared" si="0"/>
        <v>88610955.977852345</v>
      </c>
      <c r="Q21" s="79"/>
      <c r="R21" s="79"/>
      <c r="S21" s="79">
        <v>88610955.977852345</v>
      </c>
      <c r="T21" s="79">
        <v>88610955.977852345</v>
      </c>
    </row>
    <row r="22" spans="1:20" ht="12.6" customHeight="1" x14ac:dyDescent="0.25">
      <c r="A22" s="55" t="s">
        <v>147</v>
      </c>
      <c r="C22" s="55" t="s">
        <v>148</v>
      </c>
      <c r="E22" s="55" t="str">
        <f t="shared" si="1"/>
        <v>212101</v>
      </c>
      <c r="F22" s="68" t="str">
        <f t="shared" si="2"/>
        <v>212</v>
      </c>
      <c r="G22" s="69">
        <v>1</v>
      </c>
      <c r="H22" s="70"/>
      <c r="I22" s="443">
        <v>2</v>
      </c>
      <c r="J22" s="444"/>
      <c r="K22" s="445"/>
      <c r="L22" s="74" t="s">
        <v>126</v>
      </c>
      <c r="M22" s="75" t="s">
        <v>127</v>
      </c>
      <c r="N22" s="76" t="s">
        <v>149</v>
      </c>
      <c r="O22" s="77"/>
      <c r="P22" s="78">
        <f t="shared" si="0"/>
        <v>118734835.69220789</v>
      </c>
      <c r="Q22" s="79"/>
      <c r="R22" s="79"/>
      <c r="S22" s="79">
        <v>118734835.69220789</v>
      </c>
      <c r="T22" s="79">
        <v>118734835.69220789</v>
      </c>
    </row>
    <row r="23" spans="1:20" ht="12.6" customHeight="1" x14ac:dyDescent="0.25">
      <c r="A23" s="55" t="s">
        <v>147</v>
      </c>
      <c r="C23" s="55" t="s">
        <v>150</v>
      </c>
      <c r="E23" s="55" t="str">
        <f t="shared" si="1"/>
        <v>212204</v>
      </c>
      <c r="F23" s="68" t="str">
        <f t="shared" si="2"/>
        <v>212</v>
      </c>
      <c r="G23" s="69">
        <v>1</v>
      </c>
      <c r="H23" s="70"/>
      <c r="I23" s="443">
        <v>2</v>
      </c>
      <c r="J23" s="444"/>
      <c r="K23" s="445"/>
      <c r="L23" s="74" t="s">
        <v>131</v>
      </c>
      <c r="M23" s="75" t="s">
        <v>141</v>
      </c>
      <c r="N23" s="76" t="s">
        <v>151</v>
      </c>
      <c r="O23" s="77"/>
      <c r="P23" s="78">
        <f t="shared" si="0"/>
        <v>93787166.666666701</v>
      </c>
      <c r="Q23" s="79"/>
      <c r="R23" s="79"/>
      <c r="S23" s="79">
        <v>101156066.6666667</v>
      </c>
      <c r="T23" s="81">
        <v>93787166.666666701</v>
      </c>
    </row>
    <row r="24" spans="1:20" ht="12.6" customHeight="1" x14ac:dyDescent="0.25">
      <c r="A24" s="55" t="s">
        <v>147</v>
      </c>
      <c r="C24" s="55" t="s">
        <v>150</v>
      </c>
      <c r="E24" s="55" t="str">
        <f t="shared" si="1"/>
        <v>212204</v>
      </c>
      <c r="F24" s="68" t="str">
        <f t="shared" si="2"/>
        <v>212</v>
      </c>
      <c r="G24" s="69">
        <v>1</v>
      </c>
      <c r="H24" s="70"/>
      <c r="I24" s="443">
        <v>2</v>
      </c>
      <c r="J24" s="444"/>
      <c r="K24" s="445"/>
      <c r="L24" s="74" t="s">
        <v>131</v>
      </c>
      <c r="M24" s="75" t="s">
        <v>141</v>
      </c>
      <c r="N24" s="76" t="s">
        <v>150</v>
      </c>
      <c r="O24" s="77"/>
      <c r="P24" s="78">
        <f t="shared" si="0"/>
        <v>7368900</v>
      </c>
      <c r="Q24" s="79"/>
      <c r="R24" s="79"/>
      <c r="S24" s="79">
        <v>101156066.6666667</v>
      </c>
      <c r="T24" s="81">
        <v>7368900</v>
      </c>
    </row>
    <row r="25" spans="1:20" ht="12.6" customHeight="1" x14ac:dyDescent="0.25">
      <c r="A25" s="55" t="s">
        <v>152</v>
      </c>
      <c r="C25" s="55" t="s">
        <v>153</v>
      </c>
      <c r="E25" s="55" t="str">
        <f t="shared" si="1"/>
        <v>212206</v>
      </c>
      <c r="F25" s="68" t="str">
        <f t="shared" si="2"/>
        <v>212</v>
      </c>
      <c r="G25" s="69">
        <v>1</v>
      </c>
      <c r="H25" s="70"/>
      <c r="I25" s="443">
        <v>2</v>
      </c>
      <c r="J25" s="444"/>
      <c r="K25" s="445"/>
      <c r="L25" s="74" t="s">
        <v>131</v>
      </c>
      <c r="M25" s="75" t="s">
        <v>154</v>
      </c>
      <c r="N25" s="76" t="s">
        <v>155</v>
      </c>
      <c r="O25" s="77"/>
      <c r="P25" s="78">
        <f t="shared" si="0"/>
        <v>5493971.9000000004</v>
      </c>
      <c r="Q25" s="79"/>
      <c r="R25" s="79"/>
      <c r="S25" s="79">
        <v>5493971.9000000004</v>
      </c>
      <c r="T25" s="79">
        <v>5493971.9000000004</v>
      </c>
    </row>
    <row r="26" spans="1:20" ht="12.6" customHeight="1" x14ac:dyDescent="0.25">
      <c r="A26" s="55">
        <v>132</v>
      </c>
      <c r="C26" s="55" t="s">
        <v>156</v>
      </c>
      <c r="E26" s="55" t="str">
        <f t="shared" si="1"/>
        <v>213201</v>
      </c>
      <c r="F26" s="68" t="str">
        <f t="shared" si="2"/>
        <v>213</v>
      </c>
      <c r="G26" s="69">
        <v>1</v>
      </c>
      <c r="H26" s="70"/>
      <c r="I26" s="443">
        <v>3</v>
      </c>
      <c r="J26" s="444"/>
      <c r="K26" s="445"/>
      <c r="L26" s="74" t="s">
        <v>131</v>
      </c>
      <c r="M26" s="75" t="s">
        <v>127</v>
      </c>
      <c r="N26" s="76" t="s">
        <v>157</v>
      </c>
      <c r="O26" s="80"/>
      <c r="P26" s="78">
        <f t="shared" si="0"/>
        <v>20730856.059179995</v>
      </c>
      <c r="Q26" s="79"/>
      <c r="R26" s="79"/>
      <c r="S26" s="79">
        <v>20730856.059179995</v>
      </c>
      <c r="T26" s="79">
        <v>20730856.059179995</v>
      </c>
    </row>
    <row r="27" spans="1:20" ht="12.6" customHeight="1" x14ac:dyDescent="0.25">
      <c r="A27" s="55">
        <v>141</v>
      </c>
      <c r="C27" s="55" t="s">
        <v>158</v>
      </c>
      <c r="E27" s="55" t="str">
        <f t="shared" si="1"/>
        <v>214201</v>
      </c>
      <c r="F27" s="68" t="str">
        <f>LEFT(E27,3)</f>
        <v>214</v>
      </c>
      <c r="G27" s="69">
        <v>1</v>
      </c>
      <c r="H27" s="70"/>
      <c r="I27" s="443">
        <v>4</v>
      </c>
      <c r="J27" s="444"/>
      <c r="K27" s="445"/>
      <c r="L27" s="74" t="s">
        <v>131</v>
      </c>
      <c r="M27" s="75" t="s">
        <v>127</v>
      </c>
      <c r="N27" s="76" t="s">
        <v>159</v>
      </c>
      <c r="O27" s="80"/>
      <c r="P27" s="78">
        <f t="shared" si="0"/>
        <v>4264202.5523000006</v>
      </c>
      <c r="Q27" s="79"/>
      <c r="R27" s="79"/>
      <c r="S27" s="79">
        <v>4264202.5523000006</v>
      </c>
      <c r="T27" s="79">
        <v>4264202.5523000006</v>
      </c>
    </row>
    <row r="28" spans="1:20" ht="12.6" customHeight="1" x14ac:dyDescent="0.25">
      <c r="A28" s="55" t="s">
        <v>160</v>
      </c>
      <c r="C28" s="55" t="s">
        <v>161</v>
      </c>
      <c r="E28" s="55" t="str">
        <f t="shared" si="1"/>
        <v>214203</v>
      </c>
      <c r="F28" s="68" t="str">
        <f t="shared" si="2"/>
        <v>214</v>
      </c>
      <c r="G28" s="69">
        <v>1</v>
      </c>
      <c r="H28" s="70"/>
      <c r="I28" s="443">
        <v>4</v>
      </c>
      <c r="J28" s="444"/>
      <c r="K28" s="445"/>
      <c r="L28" s="74" t="s">
        <v>131</v>
      </c>
      <c r="M28" s="75" t="s">
        <v>139</v>
      </c>
      <c r="N28" s="76" t="s">
        <v>162</v>
      </c>
      <c r="O28" s="80"/>
      <c r="P28" s="78">
        <f t="shared" si="0"/>
        <v>113818979.97905789</v>
      </c>
      <c r="Q28" s="79"/>
      <c r="R28" s="79"/>
      <c r="S28" s="79">
        <v>113818979.97905789</v>
      </c>
      <c r="T28" s="79">
        <v>113818979.97905789</v>
      </c>
    </row>
    <row r="29" spans="1:20" ht="12.6" customHeight="1" x14ac:dyDescent="0.25">
      <c r="A29" s="55" t="s">
        <v>163</v>
      </c>
      <c r="C29" s="55" t="s">
        <v>164</v>
      </c>
      <c r="E29" s="55" t="str">
        <f t="shared" si="1"/>
        <v>214204</v>
      </c>
      <c r="F29" s="68" t="str">
        <f t="shared" si="2"/>
        <v>214</v>
      </c>
      <c r="G29" s="69">
        <v>1</v>
      </c>
      <c r="H29" s="70"/>
      <c r="I29" s="443">
        <v>4</v>
      </c>
      <c r="J29" s="444"/>
      <c r="K29" s="445"/>
      <c r="L29" s="74" t="s">
        <v>131</v>
      </c>
      <c r="M29" s="75" t="s">
        <v>141</v>
      </c>
      <c r="N29" s="76" t="s">
        <v>165</v>
      </c>
      <c r="O29" s="80"/>
      <c r="P29" s="78">
        <f t="shared" si="0"/>
        <v>212008105.35435718</v>
      </c>
      <c r="Q29" s="79"/>
      <c r="R29" s="79"/>
      <c r="S29" s="79">
        <v>221554760.2406905</v>
      </c>
      <c r="T29" s="81">
        <v>212008105.35435718</v>
      </c>
    </row>
    <row r="30" spans="1:20" ht="12.6" customHeight="1" x14ac:dyDescent="0.25">
      <c r="A30" s="55" t="s">
        <v>163</v>
      </c>
      <c r="C30" s="55" t="s">
        <v>164</v>
      </c>
      <c r="E30" s="55" t="str">
        <f t="shared" si="1"/>
        <v>214204</v>
      </c>
      <c r="F30" s="68" t="str">
        <f t="shared" si="2"/>
        <v>214</v>
      </c>
      <c r="G30" s="69">
        <v>1</v>
      </c>
      <c r="H30" s="70"/>
      <c r="I30" s="443">
        <v>4</v>
      </c>
      <c r="J30" s="444"/>
      <c r="K30" s="445"/>
      <c r="L30" s="74" t="s">
        <v>131</v>
      </c>
      <c r="M30" s="75" t="s">
        <v>141</v>
      </c>
      <c r="N30" s="76" t="s">
        <v>166</v>
      </c>
      <c r="O30" s="80"/>
      <c r="P30" s="78">
        <f t="shared" si="0"/>
        <v>98000</v>
      </c>
      <c r="Q30" s="79"/>
      <c r="R30" s="79"/>
      <c r="S30" s="79">
        <v>221554760.2406905</v>
      </c>
      <c r="T30" s="81">
        <v>98000</v>
      </c>
    </row>
    <row r="31" spans="1:20" ht="12.6" customHeight="1" x14ac:dyDescent="0.25">
      <c r="A31" s="55" t="s">
        <v>163</v>
      </c>
      <c r="C31" s="55" t="s">
        <v>164</v>
      </c>
      <c r="E31" s="55" t="str">
        <f t="shared" si="1"/>
        <v>214204</v>
      </c>
      <c r="F31" s="68" t="str">
        <f t="shared" si="2"/>
        <v>214</v>
      </c>
      <c r="G31" s="69">
        <v>1</v>
      </c>
      <c r="H31" s="70"/>
      <c r="I31" s="443">
        <v>4</v>
      </c>
      <c r="J31" s="444"/>
      <c r="K31" s="445"/>
      <c r="L31" s="74" t="s">
        <v>131</v>
      </c>
      <c r="M31" s="75" t="s">
        <v>141</v>
      </c>
      <c r="N31" s="76" t="s">
        <v>167</v>
      </c>
      <c r="O31" s="80"/>
      <c r="P31" s="78">
        <f t="shared" si="0"/>
        <v>6991524.9253333323</v>
      </c>
      <c r="Q31" s="79"/>
      <c r="R31" s="79"/>
      <c r="S31" s="79">
        <v>221554760.2406905</v>
      </c>
      <c r="T31" s="81">
        <v>6991524.9253333323</v>
      </c>
    </row>
    <row r="32" spans="1:20" ht="12.6" customHeight="1" x14ac:dyDescent="0.25">
      <c r="A32" s="55" t="s">
        <v>163</v>
      </c>
      <c r="C32" s="55" t="s">
        <v>164</v>
      </c>
      <c r="E32" s="55" t="str">
        <f t="shared" si="1"/>
        <v>214204</v>
      </c>
      <c r="F32" s="68" t="str">
        <f t="shared" si="2"/>
        <v>214</v>
      </c>
      <c r="G32" s="69">
        <v>1</v>
      </c>
      <c r="H32" s="70"/>
      <c r="I32" s="443">
        <v>4</v>
      </c>
      <c r="J32" s="444"/>
      <c r="K32" s="445"/>
      <c r="L32" s="74" t="s">
        <v>131</v>
      </c>
      <c r="M32" s="75" t="s">
        <v>141</v>
      </c>
      <c r="N32" s="76" t="s">
        <v>168</v>
      </c>
      <c r="O32" s="80"/>
      <c r="P32" s="78">
        <f t="shared" si="0"/>
        <v>2457129.9610000001</v>
      </c>
      <c r="Q32" s="79"/>
      <c r="R32" s="79"/>
      <c r="S32" s="79">
        <v>221554760.2406905</v>
      </c>
      <c r="T32" s="81">
        <v>2457129.9610000001</v>
      </c>
    </row>
    <row r="33" spans="1:20" ht="12.6" customHeight="1" x14ac:dyDescent="0.25">
      <c r="A33" s="55" t="s">
        <v>169</v>
      </c>
      <c r="C33" s="55" t="s">
        <v>170</v>
      </c>
      <c r="E33" s="55" t="str">
        <f t="shared" si="1"/>
        <v>215101</v>
      </c>
      <c r="F33" s="68" t="str">
        <f t="shared" si="2"/>
        <v>215</v>
      </c>
      <c r="G33" s="69">
        <v>1</v>
      </c>
      <c r="H33" s="70"/>
      <c r="I33" s="443">
        <v>5</v>
      </c>
      <c r="J33" s="444"/>
      <c r="K33" s="445"/>
      <c r="L33" s="74" t="s">
        <v>126</v>
      </c>
      <c r="M33" s="75" t="s">
        <v>127</v>
      </c>
      <c r="N33" s="76" t="s">
        <v>171</v>
      </c>
      <c r="O33" s="80"/>
      <c r="P33" s="78">
        <f t="shared" si="0"/>
        <v>72085803.583169445</v>
      </c>
      <c r="Q33" s="79"/>
      <c r="R33" s="79"/>
      <c r="S33" s="79">
        <v>72085803.583169445</v>
      </c>
      <c r="T33" s="79">
        <v>72085803.583169445</v>
      </c>
    </row>
    <row r="34" spans="1:20" ht="12.6" customHeight="1" x14ac:dyDescent="0.25">
      <c r="A34" s="55">
        <v>151</v>
      </c>
      <c r="C34" s="55" t="s">
        <v>172</v>
      </c>
      <c r="E34" s="55" t="str">
        <f t="shared" si="1"/>
        <v>215201</v>
      </c>
      <c r="F34" s="68" t="str">
        <f t="shared" si="2"/>
        <v>215</v>
      </c>
      <c r="G34" s="69">
        <v>1</v>
      </c>
      <c r="H34" s="70"/>
      <c r="I34" s="443">
        <v>5</v>
      </c>
      <c r="J34" s="444"/>
      <c r="K34" s="445"/>
      <c r="L34" s="74" t="s">
        <v>131</v>
      </c>
      <c r="M34" s="75" t="s">
        <v>127</v>
      </c>
      <c r="N34" s="76" t="s">
        <v>173</v>
      </c>
      <c r="O34" s="80"/>
      <c r="P34" s="78">
        <f t="shared" si="0"/>
        <v>83651541.930993006</v>
      </c>
      <c r="Q34" s="79"/>
      <c r="R34" s="79"/>
      <c r="S34" s="79">
        <v>83651541.930993006</v>
      </c>
      <c r="T34" s="79">
        <v>83651541.930993006</v>
      </c>
    </row>
    <row r="35" spans="1:20" ht="12.6" customHeight="1" x14ac:dyDescent="0.25">
      <c r="A35" s="55">
        <v>151</v>
      </c>
      <c r="C35" s="55" t="s">
        <v>172</v>
      </c>
      <c r="E35" s="55" t="str">
        <f t="shared" si="1"/>
        <v>215301</v>
      </c>
      <c r="F35" s="68" t="str">
        <f t="shared" si="2"/>
        <v>215</v>
      </c>
      <c r="G35" s="69">
        <v>1</v>
      </c>
      <c r="H35" s="70"/>
      <c r="I35" s="443">
        <v>5</v>
      </c>
      <c r="J35" s="444"/>
      <c r="K35" s="445"/>
      <c r="L35" s="74" t="s">
        <v>174</v>
      </c>
      <c r="M35" s="75" t="s">
        <v>127</v>
      </c>
      <c r="N35" s="76" t="s">
        <v>175</v>
      </c>
      <c r="O35" s="80"/>
      <c r="P35" s="78">
        <f t="shared" si="0"/>
        <v>6161427.4977199985</v>
      </c>
      <c r="Q35" s="79"/>
      <c r="R35" s="79"/>
      <c r="S35" s="79">
        <v>6161427.4977199985</v>
      </c>
      <c r="T35" s="79">
        <v>6161427.4977199985</v>
      </c>
    </row>
    <row r="36" spans="1:20" ht="12.6" customHeight="1" x14ac:dyDescent="0.25">
      <c r="A36" s="55">
        <v>151</v>
      </c>
      <c r="C36" s="55" t="s">
        <v>172</v>
      </c>
      <c r="E36" s="55" t="str">
        <f t="shared" si="1"/>
        <v>228801</v>
      </c>
      <c r="F36" s="68" t="str">
        <f t="shared" si="2"/>
        <v>228</v>
      </c>
      <c r="G36" s="69">
        <v>2</v>
      </c>
      <c r="H36" s="70"/>
      <c r="I36" s="443">
        <v>8</v>
      </c>
      <c r="J36" s="444"/>
      <c r="K36" s="445"/>
      <c r="L36" s="74">
        <v>8</v>
      </c>
      <c r="M36" s="75" t="s">
        <v>127</v>
      </c>
      <c r="N36" s="76" t="s">
        <v>176</v>
      </c>
      <c r="O36" s="80"/>
      <c r="P36" s="78">
        <f t="shared" si="0"/>
        <v>156526276.72187978</v>
      </c>
      <c r="Q36" s="79"/>
      <c r="R36" s="79"/>
      <c r="S36" s="79">
        <v>156526276.72187978</v>
      </c>
      <c r="T36" s="79">
        <v>156526276.72187978</v>
      </c>
    </row>
    <row r="37" spans="1:20" ht="12.95" customHeight="1" thickBot="1" x14ac:dyDescent="0.3">
      <c r="G37" s="82"/>
      <c r="H37" s="83"/>
      <c r="I37" s="84"/>
      <c r="J37" s="85"/>
      <c r="K37" s="86"/>
      <c r="L37" s="87"/>
      <c r="M37" s="86"/>
      <c r="N37" s="88"/>
      <c r="O37" s="89"/>
      <c r="P37" s="90"/>
    </row>
    <row r="38" spans="1:20" ht="13.5" thickBot="1" x14ac:dyDescent="0.3">
      <c r="C38" s="55" t="s">
        <v>177</v>
      </c>
      <c r="G38" s="91"/>
      <c r="H38" s="92"/>
      <c r="I38" s="92"/>
      <c r="J38" s="92"/>
      <c r="K38" s="92"/>
      <c r="L38" s="92"/>
      <c r="M38" s="93"/>
      <c r="N38" s="94" t="s">
        <v>177</v>
      </c>
      <c r="O38" s="95"/>
      <c r="P38" s="96">
        <f>SUM(P16:P36)</f>
        <v>2555726297.2383161</v>
      </c>
      <c r="Q38" s="97"/>
      <c r="S38" s="96">
        <v>3321546644.6270547</v>
      </c>
      <c r="T38" s="96">
        <v>2555726297.2383161</v>
      </c>
    </row>
    <row r="39" spans="1:20" x14ac:dyDescent="0.25">
      <c r="C39" s="55" t="s">
        <v>178</v>
      </c>
      <c r="G39" s="59"/>
      <c r="H39" s="60"/>
      <c r="I39" s="61"/>
      <c r="J39" s="62"/>
      <c r="K39" s="63"/>
      <c r="L39" s="64"/>
      <c r="M39" s="98"/>
      <c r="N39" s="99" t="s">
        <v>178</v>
      </c>
      <c r="O39" s="100"/>
      <c r="P39" s="101"/>
    </row>
    <row r="40" spans="1:20" ht="12.6" customHeight="1" x14ac:dyDescent="0.25">
      <c r="B40" s="55">
        <v>213</v>
      </c>
      <c r="C40" s="55" t="s">
        <v>179</v>
      </c>
      <c r="E40" s="55" t="str">
        <f t="shared" ref="E40:E80" si="3">$F$15&amp;$G40&amp;$I40&amp;L40&amp;M40</f>
        <v>221301</v>
      </c>
      <c r="F40" s="68" t="str">
        <f t="shared" ref="F40:F80" si="4">LEFT(E40,3)</f>
        <v>221</v>
      </c>
      <c r="G40" s="69">
        <v>2</v>
      </c>
      <c r="H40" s="70"/>
      <c r="I40" s="443" t="s">
        <v>126</v>
      </c>
      <c r="J40" s="444"/>
      <c r="K40" s="445"/>
      <c r="L40" s="74" t="s">
        <v>174</v>
      </c>
      <c r="M40" s="75" t="s">
        <v>127</v>
      </c>
      <c r="N40" s="76" t="s">
        <v>180</v>
      </c>
      <c r="O40" s="80"/>
      <c r="P40" s="78">
        <f t="shared" ref="P40:P80" si="5">T40</f>
        <v>5970888</v>
      </c>
      <c r="Q40" s="79"/>
      <c r="R40" s="79"/>
      <c r="S40" s="79">
        <v>5970888</v>
      </c>
      <c r="T40" s="79">
        <v>5970888</v>
      </c>
    </row>
    <row r="41" spans="1:20" ht="12.6" customHeight="1" x14ac:dyDescent="0.25">
      <c r="B41" s="55">
        <v>215</v>
      </c>
      <c r="C41" s="55" t="s">
        <v>181</v>
      </c>
      <c r="E41" s="55" t="str">
        <f t="shared" si="3"/>
        <v>221501</v>
      </c>
      <c r="F41" s="68" t="str">
        <f t="shared" si="4"/>
        <v>221</v>
      </c>
      <c r="G41" s="69">
        <v>2</v>
      </c>
      <c r="H41" s="70"/>
      <c r="I41" s="443" t="s">
        <v>126</v>
      </c>
      <c r="J41" s="444"/>
      <c r="K41" s="445"/>
      <c r="L41" s="74" t="s">
        <v>138</v>
      </c>
      <c r="M41" s="75" t="s">
        <v>127</v>
      </c>
      <c r="N41" s="76" t="s">
        <v>182</v>
      </c>
      <c r="O41" s="80"/>
      <c r="P41" s="78">
        <f t="shared" si="5"/>
        <v>30793648</v>
      </c>
      <c r="Q41" s="79"/>
      <c r="R41" s="79"/>
      <c r="S41" s="79">
        <v>30793648</v>
      </c>
      <c r="T41" s="79">
        <v>30793648</v>
      </c>
    </row>
    <row r="42" spans="1:20" ht="12.6" customHeight="1" x14ac:dyDescent="0.25">
      <c r="B42" s="55" t="s">
        <v>183</v>
      </c>
      <c r="C42" s="55" t="s">
        <v>184</v>
      </c>
      <c r="E42" s="55" t="str">
        <f t="shared" si="3"/>
        <v>221601</v>
      </c>
      <c r="F42" s="68" t="str">
        <f t="shared" si="4"/>
        <v>221</v>
      </c>
      <c r="G42" s="69">
        <v>2</v>
      </c>
      <c r="H42" s="70"/>
      <c r="I42" s="443" t="s">
        <v>126</v>
      </c>
      <c r="J42" s="444"/>
      <c r="K42" s="445"/>
      <c r="L42" s="74" t="s">
        <v>145</v>
      </c>
      <c r="M42" s="75" t="s">
        <v>127</v>
      </c>
      <c r="N42" s="76" t="s">
        <v>185</v>
      </c>
      <c r="O42" s="80"/>
      <c r="P42" s="78">
        <f t="shared" si="5"/>
        <v>18030055.440000001</v>
      </c>
      <c r="Q42" s="79"/>
      <c r="R42" s="79"/>
      <c r="S42" s="79">
        <v>18030055.440000001</v>
      </c>
      <c r="T42" s="79">
        <v>18030055.440000001</v>
      </c>
    </row>
    <row r="43" spans="1:20" ht="12.6" customHeight="1" x14ac:dyDescent="0.25">
      <c r="B43" s="55">
        <v>217</v>
      </c>
      <c r="C43" s="55" t="s">
        <v>186</v>
      </c>
      <c r="E43" s="55" t="str">
        <f t="shared" si="3"/>
        <v>221701</v>
      </c>
      <c r="F43" s="68" t="str">
        <f t="shared" si="4"/>
        <v>221</v>
      </c>
      <c r="G43" s="69">
        <v>2</v>
      </c>
      <c r="H43" s="70"/>
      <c r="I43" s="443" t="s">
        <v>126</v>
      </c>
      <c r="J43" s="444"/>
      <c r="K43" s="445"/>
      <c r="L43" s="74" t="s">
        <v>187</v>
      </c>
      <c r="M43" s="75" t="s">
        <v>127</v>
      </c>
      <c r="N43" s="76" t="s">
        <v>186</v>
      </c>
      <c r="O43" s="80"/>
      <c r="P43" s="78">
        <f t="shared" si="5"/>
        <v>103755.2</v>
      </c>
      <c r="Q43" s="79"/>
      <c r="R43" s="79"/>
      <c r="S43" s="79">
        <v>103755.2</v>
      </c>
      <c r="T43" s="79">
        <v>103755.2</v>
      </c>
    </row>
    <row r="44" spans="1:20" ht="12.6" customHeight="1" x14ac:dyDescent="0.25">
      <c r="B44" s="55">
        <v>218</v>
      </c>
      <c r="C44" s="55" t="s">
        <v>188</v>
      </c>
      <c r="E44" s="55" t="str">
        <f t="shared" si="3"/>
        <v>221801</v>
      </c>
      <c r="F44" s="68" t="str">
        <f t="shared" si="4"/>
        <v>221</v>
      </c>
      <c r="G44" s="69">
        <v>2</v>
      </c>
      <c r="H44" s="70"/>
      <c r="I44" s="443" t="s">
        <v>126</v>
      </c>
      <c r="J44" s="444"/>
      <c r="K44" s="445"/>
      <c r="L44" s="74" t="s">
        <v>189</v>
      </c>
      <c r="M44" s="75" t="s">
        <v>127</v>
      </c>
      <c r="N44" s="76" t="s">
        <v>190</v>
      </c>
      <c r="O44" s="80"/>
      <c r="P44" s="78">
        <f t="shared" si="5"/>
        <v>341184</v>
      </c>
      <c r="Q44" s="79"/>
      <c r="R44" s="79"/>
      <c r="S44" s="79">
        <v>341184</v>
      </c>
      <c r="T44" s="79">
        <v>341184</v>
      </c>
    </row>
    <row r="45" spans="1:20" ht="12.6" customHeight="1" x14ac:dyDescent="0.25">
      <c r="B45" s="55">
        <v>221</v>
      </c>
      <c r="C45" s="55" t="s">
        <v>191</v>
      </c>
      <c r="E45" s="55" t="str">
        <f t="shared" si="3"/>
        <v>222101</v>
      </c>
      <c r="F45" s="68" t="str">
        <f t="shared" si="4"/>
        <v>222</v>
      </c>
      <c r="G45" s="69">
        <v>2</v>
      </c>
      <c r="H45" s="70"/>
      <c r="I45" s="443" t="s">
        <v>131</v>
      </c>
      <c r="J45" s="444"/>
      <c r="K45" s="445"/>
      <c r="L45" s="74" t="s">
        <v>126</v>
      </c>
      <c r="M45" s="75" t="s">
        <v>127</v>
      </c>
      <c r="N45" s="76" t="s">
        <v>192</v>
      </c>
      <c r="O45" s="80"/>
      <c r="P45" s="78">
        <f t="shared" si="5"/>
        <v>86978499.999974981</v>
      </c>
      <c r="Q45" s="79"/>
      <c r="R45" s="79"/>
      <c r="S45" s="79">
        <v>86978499.999974981</v>
      </c>
      <c r="T45" s="79">
        <v>86978499.999974981</v>
      </c>
    </row>
    <row r="46" spans="1:20" ht="12.6" customHeight="1" x14ac:dyDescent="0.25">
      <c r="B46" s="55">
        <v>222</v>
      </c>
      <c r="C46" s="55" t="s">
        <v>193</v>
      </c>
      <c r="E46" s="55" t="str">
        <f t="shared" si="3"/>
        <v>222201</v>
      </c>
      <c r="F46" s="68" t="str">
        <f t="shared" si="4"/>
        <v>222</v>
      </c>
      <c r="G46" s="69">
        <v>2</v>
      </c>
      <c r="H46" s="70"/>
      <c r="I46" s="443" t="s">
        <v>131</v>
      </c>
      <c r="J46" s="444"/>
      <c r="K46" s="445"/>
      <c r="L46" s="74" t="s">
        <v>131</v>
      </c>
      <c r="M46" s="75" t="s">
        <v>127</v>
      </c>
      <c r="N46" s="76" t="s">
        <v>194</v>
      </c>
      <c r="O46" s="80"/>
      <c r="P46" s="78">
        <f t="shared" si="5"/>
        <v>4694250.0005000001</v>
      </c>
      <c r="Q46" s="79"/>
      <c r="R46" s="79"/>
      <c r="S46" s="79">
        <v>4694250.0005000001</v>
      </c>
      <c r="T46" s="79">
        <v>4694250.0005000001</v>
      </c>
    </row>
    <row r="47" spans="1:20" ht="12.6" customHeight="1" x14ac:dyDescent="0.25">
      <c r="B47" s="55">
        <v>231</v>
      </c>
      <c r="C47" s="55" t="s">
        <v>195</v>
      </c>
      <c r="E47" s="55" t="str">
        <f t="shared" si="3"/>
        <v>223101</v>
      </c>
      <c r="F47" s="68" t="str">
        <f t="shared" si="4"/>
        <v>223</v>
      </c>
      <c r="G47" s="69">
        <v>2</v>
      </c>
      <c r="H47" s="70"/>
      <c r="I47" s="443" t="s">
        <v>174</v>
      </c>
      <c r="J47" s="444"/>
      <c r="K47" s="445"/>
      <c r="L47" s="74" t="s">
        <v>126</v>
      </c>
      <c r="M47" s="75" t="s">
        <v>127</v>
      </c>
      <c r="N47" s="102" t="s">
        <v>196</v>
      </c>
      <c r="O47" s="77"/>
      <c r="P47" s="78">
        <f t="shared" si="5"/>
        <v>36804495.439999998</v>
      </c>
      <c r="Q47" s="79"/>
      <c r="R47" s="79"/>
      <c r="S47" s="79">
        <v>36804495.439999998</v>
      </c>
      <c r="T47" s="79">
        <v>36804495.439999998</v>
      </c>
    </row>
    <row r="48" spans="1:20" ht="12.6" customHeight="1" x14ac:dyDescent="0.25">
      <c r="B48" s="55">
        <v>232</v>
      </c>
      <c r="C48" s="55" t="s">
        <v>197</v>
      </c>
      <c r="E48" s="55" t="str">
        <f t="shared" si="3"/>
        <v>223201</v>
      </c>
      <c r="F48" s="68" t="str">
        <f t="shared" si="4"/>
        <v>223</v>
      </c>
      <c r="G48" s="69">
        <v>2</v>
      </c>
      <c r="H48" s="70"/>
      <c r="I48" s="443" t="s">
        <v>174</v>
      </c>
      <c r="J48" s="444"/>
      <c r="K48" s="445"/>
      <c r="L48" s="74" t="s">
        <v>131</v>
      </c>
      <c r="M48" s="75" t="s">
        <v>127</v>
      </c>
      <c r="N48" s="76" t="s">
        <v>198</v>
      </c>
      <c r="O48" s="77"/>
      <c r="P48" s="78">
        <f t="shared" si="5"/>
        <v>6811892.4550000001</v>
      </c>
      <c r="Q48" s="79"/>
      <c r="R48" s="79"/>
      <c r="S48" s="79">
        <v>6811892.4550000001</v>
      </c>
      <c r="T48" s="79">
        <v>6811892.4550000001</v>
      </c>
    </row>
    <row r="49" spans="2:20" ht="12.6" customHeight="1" x14ac:dyDescent="0.25">
      <c r="B49" s="55">
        <v>241</v>
      </c>
      <c r="C49" s="55" t="s">
        <v>199</v>
      </c>
      <c r="E49" s="55" t="str">
        <f t="shared" si="3"/>
        <v>224101</v>
      </c>
      <c r="F49" s="68" t="str">
        <f t="shared" si="4"/>
        <v>224</v>
      </c>
      <c r="G49" s="69">
        <v>2</v>
      </c>
      <c r="H49" s="70"/>
      <c r="I49" s="443" t="s">
        <v>135</v>
      </c>
      <c r="J49" s="444"/>
      <c r="K49" s="445"/>
      <c r="L49" s="74" t="s">
        <v>126</v>
      </c>
      <c r="M49" s="75" t="s">
        <v>127</v>
      </c>
      <c r="N49" s="102" t="s">
        <v>200</v>
      </c>
      <c r="O49" s="77"/>
      <c r="P49" s="78">
        <f t="shared" si="5"/>
        <v>9024009.5</v>
      </c>
      <c r="Q49" s="79"/>
      <c r="R49" s="79"/>
      <c r="S49" s="79">
        <v>9024009.5</v>
      </c>
      <c r="T49" s="79">
        <v>9024009.5</v>
      </c>
    </row>
    <row r="50" spans="2:20" ht="12.6" customHeight="1" x14ac:dyDescent="0.25">
      <c r="B50" s="55">
        <v>242</v>
      </c>
      <c r="C50" s="55" t="s">
        <v>201</v>
      </c>
      <c r="E50" s="55" t="str">
        <f t="shared" si="3"/>
        <v>224201</v>
      </c>
      <c r="F50" s="68" t="str">
        <f t="shared" si="4"/>
        <v>224</v>
      </c>
      <c r="G50" s="69">
        <v>2</v>
      </c>
      <c r="H50" s="70"/>
      <c r="I50" s="443" t="s">
        <v>135</v>
      </c>
      <c r="J50" s="444"/>
      <c r="K50" s="445"/>
      <c r="L50" s="74" t="s">
        <v>131</v>
      </c>
      <c r="M50" s="75" t="s">
        <v>127</v>
      </c>
      <c r="N50" s="102" t="s">
        <v>201</v>
      </c>
      <c r="O50" s="80"/>
      <c r="P50" s="78">
        <f t="shared" si="5"/>
        <v>400000</v>
      </c>
      <c r="Q50" s="79"/>
      <c r="R50" s="79"/>
      <c r="S50" s="79">
        <v>400000</v>
      </c>
      <c r="T50" s="79">
        <v>400000</v>
      </c>
    </row>
    <row r="51" spans="2:20" ht="12.6" customHeight="1" x14ac:dyDescent="0.25">
      <c r="B51" s="55">
        <v>251</v>
      </c>
      <c r="C51" s="55" t="s">
        <v>202</v>
      </c>
      <c r="E51" s="55" t="str">
        <f t="shared" si="3"/>
        <v>225101</v>
      </c>
      <c r="F51" s="68" t="str">
        <f t="shared" si="4"/>
        <v>225</v>
      </c>
      <c r="G51" s="69">
        <v>2</v>
      </c>
      <c r="H51" s="70"/>
      <c r="I51" s="443" t="s">
        <v>138</v>
      </c>
      <c r="J51" s="444"/>
      <c r="K51" s="445"/>
      <c r="L51" s="74" t="s">
        <v>126</v>
      </c>
      <c r="M51" s="75" t="s">
        <v>127</v>
      </c>
      <c r="N51" s="76" t="s">
        <v>203</v>
      </c>
      <c r="O51" s="80"/>
      <c r="P51" s="78">
        <f t="shared" si="5"/>
        <v>41339117.525000013</v>
      </c>
      <c r="Q51" s="79"/>
      <c r="R51" s="79"/>
      <c r="S51" s="79">
        <v>41339117.525000013</v>
      </c>
      <c r="T51" s="79">
        <v>41339117.525000013</v>
      </c>
    </row>
    <row r="52" spans="2:20" ht="12.6" customHeight="1" x14ac:dyDescent="0.25">
      <c r="B52" s="55">
        <v>261</v>
      </c>
      <c r="C52" s="55" t="s">
        <v>204</v>
      </c>
      <c r="E52" s="55" t="str">
        <f t="shared" si="3"/>
        <v>226101</v>
      </c>
      <c r="F52" s="68" t="str">
        <f t="shared" si="4"/>
        <v>226</v>
      </c>
      <c r="G52" s="69">
        <v>2</v>
      </c>
      <c r="H52" s="70"/>
      <c r="I52" s="443" t="s">
        <v>145</v>
      </c>
      <c r="J52" s="444"/>
      <c r="K52" s="445"/>
      <c r="L52" s="74" t="s">
        <v>126</v>
      </c>
      <c r="M52" s="75" t="s">
        <v>127</v>
      </c>
      <c r="N52" s="76" t="s">
        <v>205</v>
      </c>
      <c r="O52" s="80"/>
      <c r="P52" s="78">
        <f t="shared" si="5"/>
        <v>4538141.75</v>
      </c>
      <c r="Q52" s="79"/>
      <c r="R52" s="79"/>
      <c r="S52" s="79">
        <v>4538141.75</v>
      </c>
      <c r="T52" s="79">
        <v>4538141.75</v>
      </c>
    </row>
    <row r="53" spans="2:20" ht="12.6" customHeight="1" x14ac:dyDescent="0.25">
      <c r="B53" s="55">
        <v>262</v>
      </c>
      <c r="C53" s="55" t="s">
        <v>206</v>
      </c>
      <c r="E53" s="55" t="str">
        <f t="shared" si="3"/>
        <v>226201</v>
      </c>
      <c r="F53" s="68" t="str">
        <f t="shared" si="4"/>
        <v>226</v>
      </c>
      <c r="G53" s="69">
        <v>2</v>
      </c>
      <c r="H53" s="70"/>
      <c r="I53" s="443" t="s">
        <v>145</v>
      </c>
      <c r="J53" s="444"/>
      <c r="K53" s="445"/>
      <c r="L53" s="74" t="s">
        <v>131</v>
      </c>
      <c r="M53" s="75" t="s">
        <v>127</v>
      </c>
      <c r="N53" s="76" t="s">
        <v>207</v>
      </c>
      <c r="O53" s="80"/>
      <c r="P53" s="78">
        <f t="shared" si="5"/>
        <v>4921273.3624999998</v>
      </c>
      <c r="Q53" s="79"/>
      <c r="R53" s="79"/>
      <c r="S53" s="79">
        <v>4921273.3624999998</v>
      </c>
      <c r="T53" s="79">
        <v>4921273.3624999998</v>
      </c>
    </row>
    <row r="54" spans="2:20" ht="12.6" customHeight="1" x14ac:dyDescent="0.25">
      <c r="B54" s="55">
        <v>263</v>
      </c>
      <c r="C54" s="55" t="s">
        <v>208</v>
      </c>
      <c r="E54" s="55" t="str">
        <f t="shared" si="3"/>
        <v>226301</v>
      </c>
      <c r="F54" s="68" t="str">
        <f t="shared" si="4"/>
        <v>226</v>
      </c>
      <c r="G54" s="69">
        <v>2</v>
      </c>
      <c r="H54" s="70"/>
      <c r="I54" s="443" t="s">
        <v>145</v>
      </c>
      <c r="J54" s="444"/>
      <c r="K54" s="445"/>
      <c r="L54" s="74" t="s">
        <v>174</v>
      </c>
      <c r="M54" s="75" t="s">
        <v>127</v>
      </c>
      <c r="N54" s="76" t="s">
        <v>209</v>
      </c>
      <c r="O54" s="80"/>
      <c r="P54" s="78">
        <f t="shared" si="5"/>
        <v>115960573.1906227</v>
      </c>
      <c r="Q54" s="79"/>
      <c r="R54" s="79"/>
      <c r="S54" s="79">
        <v>115960573.1906227</v>
      </c>
      <c r="T54" s="79">
        <v>115960573.1906227</v>
      </c>
    </row>
    <row r="55" spans="2:20" ht="12.6" customHeight="1" x14ac:dyDescent="0.25">
      <c r="B55" s="55">
        <v>271</v>
      </c>
      <c r="C55" s="55" t="s">
        <v>210</v>
      </c>
      <c r="E55" s="55" t="str">
        <f t="shared" si="3"/>
        <v>226901</v>
      </c>
      <c r="F55" s="68" t="str">
        <f t="shared" si="4"/>
        <v>226</v>
      </c>
      <c r="G55" s="69">
        <v>2</v>
      </c>
      <c r="H55" s="70"/>
      <c r="I55" s="443" t="s">
        <v>145</v>
      </c>
      <c r="J55" s="444"/>
      <c r="K55" s="445"/>
      <c r="L55" s="74" t="s">
        <v>211</v>
      </c>
      <c r="M55" s="75" t="s">
        <v>127</v>
      </c>
      <c r="N55" s="76" t="s">
        <v>212</v>
      </c>
      <c r="O55" s="80"/>
      <c r="P55" s="78">
        <f t="shared" si="5"/>
        <v>465094.3171230001</v>
      </c>
      <c r="Q55" s="79"/>
      <c r="R55" s="79"/>
      <c r="S55" s="79">
        <v>465094.3171230001</v>
      </c>
      <c r="T55" s="79">
        <v>465094.3171230001</v>
      </c>
    </row>
    <row r="56" spans="2:20" ht="12.6" customHeight="1" x14ac:dyDescent="0.25">
      <c r="B56" s="55">
        <v>272</v>
      </c>
      <c r="C56" s="55" t="s">
        <v>213</v>
      </c>
      <c r="E56" s="55" t="str">
        <f t="shared" si="3"/>
        <v>227101</v>
      </c>
      <c r="F56" s="68" t="str">
        <f t="shared" si="4"/>
        <v>227</v>
      </c>
      <c r="G56" s="69">
        <v>2</v>
      </c>
      <c r="H56" s="70"/>
      <c r="I56" s="443" t="s">
        <v>187</v>
      </c>
      <c r="J56" s="444"/>
      <c r="K56" s="445"/>
      <c r="L56" s="74" t="s">
        <v>126</v>
      </c>
      <c r="M56" s="75" t="s">
        <v>127</v>
      </c>
      <c r="N56" s="76" t="s">
        <v>214</v>
      </c>
      <c r="O56" s="80"/>
      <c r="P56" s="78">
        <f t="shared" si="5"/>
        <v>8492086.879999999</v>
      </c>
      <c r="Q56" s="79"/>
      <c r="R56" s="79"/>
      <c r="S56" s="79">
        <v>8492086.879999999</v>
      </c>
      <c r="T56" s="79">
        <v>8492086.879999999</v>
      </c>
    </row>
    <row r="57" spans="2:20" ht="12.6" customHeight="1" x14ac:dyDescent="0.25">
      <c r="B57" s="55">
        <v>281</v>
      </c>
      <c r="C57" s="55" t="s">
        <v>215</v>
      </c>
      <c r="E57" s="55" t="str">
        <f t="shared" si="3"/>
        <v>227102</v>
      </c>
      <c r="F57" s="68" t="str">
        <f t="shared" si="4"/>
        <v>227</v>
      </c>
      <c r="G57" s="69">
        <v>2</v>
      </c>
      <c r="H57" s="70"/>
      <c r="I57" s="443" t="s">
        <v>187</v>
      </c>
      <c r="J57" s="444"/>
      <c r="K57" s="445"/>
      <c r="L57" s="74" t="s">
        <v>126</v>
      </c>
      <c r="M57" s="75" t="s">
        <v>216</v>
      </c>
      <c r="N57" s="76" t="s">
        <v>217</v>
      </c>
      <c r="O57" s="80"/>
      <c r="P57" s="78">
        <f t="shared" si="5"/>
        <v>3900000</v>
      </c>
      <c r="Q57" s="79"/>
      <c r="R57" s="79"/>
      <c r="S57" s="79">
        <v>3900000</v>
      </c>
      <c r="T57" s="79">
        <v>3900000</v>
      </c>
    </row>
    <row r="58" spans="2:20" ht="22.5" customHeight="1" x14ac:dyDescent="0.25">
      <c r="B58" s="55">
        <v>282</v>
      </c>
      <c r="C58" s="55" t="s">
        <v>218</v>
      </c>
      <c r="E58" s="55" t="str">
        <f t="shared" si="3"/>
        <v>227104</v>
      </c>
      <c r="F58" s="68" t="str">
        <f t="shared" si="4"/>
        <v>227</v>
      </c>
      <c r="G58" s="69">
        <v>2</v>
      </c>
      <c r="H58" s="70"/>
      <c r="I58" s="443" t="s">
        <v>187</v>
      </c>
      <c r="J58" s="444"/>
      <c r="K58" s="445"/>
      <c r="L58" s="74" t="s">
        <v>126</v>
      </c>
      <c r="M58" s="75" t="s">
        <v>141</v>
      </c>
      <c r="N58" s="76" t="s">
        <v>219</v>
      </c>
      <c r="O58" s="80"/>
      <c r="P58" s="78">
        <f t="shared" si="5"/>
        <v>440000.00000000006</v>
      </c>
      <c r="Q58" s="79"/>
      <c r="R58" s="79"/>
      <c r="S58" s="79">
        <v>440000.00000000006</v>
      </c>
      <c r="T58" s="79">
        <v>440000.00000000006</v>
      </c>
    </row>
    <row r="59" spans="2:20" ht="12.6" customHeight="1" x14ac:dyDescent="0.25">
      <c r="B59" s="55">
        <v>283</v>
      </c>
      <c r="C59" s="55" t="s">
        <v>220</v>
      </c>
      <c r="E59" s="55" t="str">
        <f t="shared" si="3"/>
        <v>227106</v>
      </c>
      <c r="F59" s="68" t="str">
        <f t="shared" si="4"/>
        <v>227</v>
      </c>
      <c r="G59" s="69">
        <v>2</v>
      </c>
      <c r="H59" s="70"/>
      <c r="I59" s="443" t="s">
        <v>187</v>
      </c>
      <c r="J59" s="444"/>
      <c r="K59" s="445"/>
      <c r="L59" s="74" t="s">
        <v>126</v>
      </c>
      <c r="M59" s="75" t="s">
        <v>154</v>
      </c>
      <c r="N59" s="76" t="s">
        <v>221</v>
      </c>
      <c r="O59" s="80"/>
      <c r="P59" s="78">
        <f t="shared" si="5"/>
        <v>3704000</v>
      </c>
      <c r="Q59" s="79"/>
      <c r="R59" s="79"/>
      <c r="S59" s="79">
        <v>3704000</v>
      </c>
      <c r="T59" s="79">
        <v>3704000</v>
      </c>
    </row>
    <row r="60" spans="2:20" ht="12.6" customHeight="1" x14ac:dyDescent="0.25">
      <c r="B60" s="55">
        <v>284</v>
      </c>
      <c r="C60" s="55" t="s">
        <v>222</v>
      </c>
      <c r="E60" s="55" t="str">
        <f t="shared" si="3"/>
        <v>227107</v>
      </c>
      <c r="F60" s="68" t="str">
        <f t="shared" si="4"/>
        <v>227</v>
      </c>
      <c r="G60" s="69">
        <v>2</v>
      </c>
      <c r="H60" s="70"/>
      <c r="I60" s="443" t="s">
        <v>187</v>
      </c>
      <c r="J60" s="444"/>
      <c r="K60" s="445"/>
      <c r="L60" s="74" t="s">
        <v>126</v>
      </c>
      <c r="M60" s="75" t="s">
        <v>223</v>
      </c>
      <c r="N60" s="76" t="s">
        <v>224</v>
      </c>
      <c r="O60" s="80"/>
      <c r="P60" s="78">
        <f t="shared" si="5"/>
        <v>3541000</v>
      </c>
      <c r="Q60" s="79"/>
      <c r="R60" s="79"/>
      <c r="S60" s="79">
        <v>3541000</v>
      </c>
      <c r="T60" s="79">
        <v>3541000</v>
      </c>
    </row>
    <row r="61" spans="2:20" ht="12.6" customHeight="1" x14ac:dyDescent="0.25">
      <c r="B61" s="55">
        <v>285</v>
      </c>
      <c r="C61" s="55" t="s">
        <v>225</v>
      </c>
      <c r="E61" s="55" t="str">
        <f t="shared" si="3"/>
        <v>227201</v>
      </c>
      <c r="F61" s="68" t="str">
        <f t="shared" si="4"/>
        <v>227</v>
      </c>
      <c r="G61" s="69">
        <v>2</v>
      </c>
      <c r="H61" s="70"/>
      <c r="I61" s="443" t="s">
        <v>187</v>
      </c>
      <c r="J61" s="444"/>
      <c r="K61" s="445"/>
      <c r="L61" s="74" t="s">
        <v>131</v>
      </c>
      <c r="M61" s="75" t="s">
        <v>127</v>
      </c>
      <c r="N61" s="76" t="s">
        <v>226</v>
      </c>
      <c r="O61" s="80"/>
      <c r="P61" s="78">
        <f t="shared" si="5"/>
        <v>45000</v>
      </c>
      <c r="Q61" s="79"/>
      <c r="R61" s="79"/>
      <c r="S61" s="79">
        <v>45000</v>
      </c>
      <c r="T61" s="79">
        <v>45000</v>
      </c>
    </row>
    <row r="62" spans="2:20" ht="12.6" customHeight="1" x14ac:dyDescent="0.25">
      <c r="B62" s="55">
        <v>286</v>
      </c>
      <c r="C62" s="55" t="s">
        <v>227</v>
      </c>
      <c r="E62" s="55" t="str">
        <f t="shared" si="3"/>
        <v>227202</v>
      </c>
      <c r="F62" s="68" t="str">
        <f t="shared" si="4"/>
        <v>227</v>
      </c>
      <c r="G62" s="69">
        <v>2</v>
      </c>
      <c r="H62" s="70"/>
      <c r="I62" s="443" t="s">
        <v>187</v>
      </c>
      <c r="J62" s="444"/>
      <c r="K62" s="445"/>
      <c r="L62" s="74" t="s">
        <v>131</v>
      </c>
      <c r="M62" s="75" t="s">
        <v>216</v>
      </c>
      <c r="N62" s="76" t="s">
        <v>228</v>
      </c>
      <c r="O62" s="80"/>
      <c r="P62" s="78">
        <f t="shared" si="5"/>
        <v>7600499.9999999981</v>
      </c>
      <c r="Q62" s="79"/>
      <c r="R62" s="79"/>
      <c r="S62" s="79">
        <v>7600499.9999999981</v>
      </c>
      <c r="T62" s="79">
        <v>7600499.9999999981</v>
      </c>
    </row>
    <row r="63" spans="2:20" ht="12.6" customHeight="1" x14ac:dyDescent="0.25">
      <c r="B63" s="55">
        <v>287</v>
      </c>
      <c r="C63" s="55" t="s">
        <v>229</v>
      </c>
      <c r="E63" s="55" t="str">
        <f t="shared" si="3"/>
        <v>227206</v>
      </c>
      <c r="F63" s="68" t="str">
        <f t="shared" si="4"/>
        <v>227</v>
      </c>
      <c r="G63" s="69">
        <v>2</v>
      </c>
      <c r="H63" s="70"/>
      <c r="I63" s="443" t="s">
        <v>187</v>
      </c>
      <c r="J63" s="444"/>
      <c r="K63" s="445"/>
      <c r="L63" s="74" t="s">
        <v>131</v>
      </c>
      <c r="M63" s="75" t="s">
        <v>154</v>
      </c>
      <c r="N63" s="103" t="s">
        <v>230</v>
      </c>
      <c r="O63" s="80"/>
      <c r="P63" s="78">
        <f t="shared" si="5"/>
        <v>3904999.9999999995</v>
      </c>
      <c r="Q63" s="79"/>
      <c r="R63" s="79"/>
      <c r="S63" s="79">
        <v>3904999.9999999995</v>
      </c>
      <c r="T63" s="79">
        <v>3904999.9999999995</v>
      </c>
    </row>
    <row r="64" spans="2:20" ht="12.6" customHeight="1" x14ac:dyDescent="0.25">
      <c r="B64" s="55" t="s">
        <v>231</v>
      </c>
      <c r="C64" s="55" t="s">
        <v>232</v>
      </c>
      <c r="E64" s="55" t="str">
        <f t="shared" si="3"/>
        <v>227208</v>
      </c>
      <c r="F64" s="68" t="str">
        <f t="shared" si="4"/>
        <v>227</v>
      </c>
      <c r="G64" s="69">
        <v>2</v>
      </c>
      <c r="H64" s="70"/>
      <c r="I64" s="443" t="s">
        <v>187</v>
      </c>
      <c r="J64" s="444"/>
      <c r="K64" s="445"/>
      <c r="L64" s="74" t="s">
        <v>131</v>
      </c>
      <c r="M64" s="75" t="s">
        <v>132</v>
      </c>
      <c r="N64" s="76" t="s">
        <v>233</v>
      </c>
      <c r="O64" s="80"/>
      <c r="P64" s="78">
        <f t="shared" si="5"/>
        <v>3674100</v>
      </c>
      <c r="Q64" s="79"/>
      <c r="R64" s="79"/>
      <c r="S64" s="79">
        <v>3674100</v>
      </c>
      <c r="T64" s="79">
        <v>3674100</v>
      </c>
    </row>
    <row r="65" spans="2:20" ht="12.6" customHeight="1" x14ac:dyDescent="0.25">
      <c r="B65" s="55">
        <v>232</v>
      </c>
      <c r="C65" s="55" t="s">
        <v>197</v>
      </c>
      <c r="E65" s="55" t="str">
        <f t="shared" si="3"/>
        <v>228101</v>
      </c>
      <c r="F65" s="68" t="str">
        <f t="shared" si="4"/>
        <v>228</v>
      </c>
      <c r="G65" s="69">
        <v>2</v>
      </c>
      <c r="H65" s="70"/>
      <c r="I65" s="443" t="s">
        <v>189</v>
      </c>
      <c r="J65" s="444"/>
      <c r="K65" s="445"/>
      <c r="L65" s="74" t="s">
        <v>126</v>
      </c>
      <c r="M65" s="75" t="s">
        <v>127</v>
      </c>
      <c r="N65" s="76" t="s">
        <v>234</v>
      </c>
      <c r="O65" s="77"/>
      <c r="P65" s="78">
        <f t="shared" si="5"/>
        <v>6000000</v>
      </c>
      <c r="Q65" s="79"/>
      <c r="R65" s="79"/>
      <c r="S65" s="79">
        <v>6000000</v>
      </c>
      <c r="T65" s="79">
        <v>6000000</v>
      </c>
    </row>
    <row r="66" spans="2:20" ht="12.6" customHeight="1" x14ac:dyDescent="0.25">
      <c r="B66" s="55">
        <v>244</v>
      </c>
      <c r="C66" s="55" t="s">
        <v>235</v>
      </c>
      <c r="E66" s="55" t="str">
        <f t="shared" si="3"/>
        <v>228301</v>
      </c>
      <c r="F66" s="68" t="str">
        <f t="shared" si="4"/>
        <v>228</v>
      </c>
      <c r="G66" s="69">
        <v>2</v>
      </c>
      <c r="H66" s="70"/>
      <c r="I66" s="443" t="s">
        <v>189</v>
      </c>
      <c r="J66" s="444"/>
      <c r="K66" s="445"/>
      <c r="L66" s="74" t="s">
        <v>174</v>
      </c>
      <c r="M66" s="75" t="s">
        <v>127</v>
      </c>
      <c r="N66" s="76" t="s">
        <v>220</v>
      </c>
      <c r="O66" s="80"/>
      <c r="P66" s="78">
        <f t="shared" si="5"/>
        <v>3564000</v>
      </c>
      <c r="Q66" s="79"/>
      <c r="R66" s="79"/>
      <c r="S66" s="79">
        <v>3564000</v>
      </c>
      <c r="T66" s="79">
        <v>3564000</v>
      </c>
    </row>
    <row r="67" spans="2:20" ht="12.6" customHeight="1" x14ac:dyDescent="0.25">
      <c r="B67" s="55">
        <v>251</v>
      </c>
      <c r="C67" s="55" t="s">
        <v>202</v>
      </c>
      <c r="E67" s="55" t="str">
        <f t="shared" si="3"/>
        <v>228401</v>
      </c>
      <c r="F67" s="68" t="str">
        <f t="shared" si="4"/>
        <v>228</v>
      </c>
      <c r="G67" s="69">
        <v>2</v>
      </c>
      <c r="H67" s="70"/>
      <c r="I67" s="443" t="s">
        <v>189</v>
      </c>
      <c r="J67" s="444"/>
      <c r="K67" s="445"/>
      <c r="L67" s="74" t="s">
        <v>135</v>
      </c>
      <c r="M67" s="75" t="s">
        <v>127</v>
      </c>
      <c r="N67" s="76" t="s">
        <v>236</v>
      </c>
      <c r="O67" s="80"/>
      <c r="P67" s="78">
        <f t="shared" si="5"/>
        <v>1268400</v>
      </c>
      <c r="Q67" s="79"/>
      <c r="R67" s="79"/>
      <c r="S67" s="79">
        <v>1268400</v>
      </c>
      <c r="T67" s="79">
        <v>1268400</v>
      </c>
    </row>
    <row r="68" spans="2:20" ht="12.6" customHeight="1" x14ac:dyDescent="0.25">
      <c r="B68" s="55">
        <v>254</v>
      </c>
      <c r="C68" s="55" t="s">
        <v>237</v>
      </c>
      <c r="E68" s="55" t="str">
        <f t="shared" si="3"/>
        <v>228501</v>
      </c>
      <c r="F68" s="68" t="str">
        <f t="shared" si="4"/>
        <v>228</v>
      </c>
      <c r="G68" s="69">
        <v>2</v>
      </c>
      <c r="H68" s="70"/>
      <c r="I68" s="443" t="s">
        <v>189</v>
      </c>
      <c r="J68" s="444"/>
      <c r="K68" s="445"/>
      <c r="L68" s="74" t="s">
        <v>138</v>
      </c>
      <c r="M68" s="75" t="s">
        <v>127</v>
      </c>
      <c r="N68" s="76" t="s">
        <v>238</v>
      </c>
      <c r="O68" s="80"/>
      <c r="P68" s="78">
        <f t="shared" si="5"/>
        <v>800000.00039999979</v>
      </c>
      <c r="Q68" s="79"/>
      <c r="R68" s="79"/>
      <c r="S68" s="79">
        <v>800000.00039999979</v>
      </c>
      <c r="T68" s="79">
        <v>800000.00039999979</v>
      </c>
    </row>
    <row r="69" spans="2:20" ht="12.6" customHeight="1" x14ac:dyDescent="0.25">
      <c r="B69" s="55">
        <v>261</v>
      </c>
      <c r="C69" s="55" t="s">
        <v>204</v>
      </c>
      <c r="E69" s="55" t="str">
        <f t="shared" si="3"/>
        <v>228503</v>
      </c>
      <c r="F69" s="68" t="str">
        <f t="shared" si="4"/>
        <v>228</v>
      </c>
      <c r="G69" s="69">
        <v>2</v>
      </c>
      <c r="H69" s="70"/>
      <c r="I69" s="443" t="s">
        <v>189</v>
      </c>
      <c r="J69" s="444"/>
      <c r="K69" s="445"/>
      <c r="L69" s="74" t="s">
        <v>138</v>
      </c>
      <c r="M69" s="75" t="s">
        <v>139</v>
      </c>
      <c r="N69" s="76" t="s">
        <v>239</v>
      </c>
      <c r="O69" s="80"/>
      <c r="P69" s="78">
        <f t="shared" si="5"/>
        <v>10930895.82</v>
      </c>
      <c r="Q69" s="79"/>
      <c r="R69" s="79"/>
      <c r="S69" s="79">
        <v>10930895.82</v>
      </c>
      <c r="T69" s="79">
        <v>10930895.82</v>
      </c>
    </row>
    <row r="70" spans="2:20" ht="12.6" customHeight="1" x14ac:dyDescent="0.25">
      <c r="B70" s="55">
        <v>262</v>
      </c>
      <c r="C70" s="55" t="s">
        <v>206</v>
      </c>
      <c r="E70" s="55" t="str">
        <f t="shared" si="3"/>
        <v>228601</v>
      </c>
      <c r="F70" s="68" t="str">
        <f t="shared" si="4"/>
        <v>228</v>
      </c>
      <c r="G70" s="69">
        <v>2</v>
      </c>
      <c r="H70" s="70"/>
      <c r="I70" s="443" t="s">
        <v>189</v>
      </c>
      <c r="J70" s="444"/>
      <c r="K70" s="445"/>
      <c r="L70" s="74" t="s">
        <v>145</v>
      </c>
      <c r="M70" s="75" t="s">
        <v>127</v>
      </c>
      <c r="N70" s="76" t="s">
        <v>240</v>
      </c>
      <c r="O70" s="80"/>
      <c r="P70" s="78">
        <f t="shared" si="5"/>
        <v>27175000</v>
      </c>
      <c r="Q70" s="79"/>
      <c r="R70" s="79"/>
      <c r="S70" s="79">
        <v>27175000</v>
      </c>
      <c r="T70" s="79">
        <v>27175000</v>
      </c>
    </row>
    <row r="71" spans="2:20" ht="12.6" customHeight="1" x14ac:dyDescent="0.25">
      <c r="B71" s="55">
        <v>271</v>
      </c>
      <c r="C71" s="55" t="s">
        <v>210</v>
      </c>
      <c r="E71" s="55" t="str">
        <f t="shared" si="3"/>
        <v>228604</v>
      </c>
      <c r="F71" s="68" t="str">
        <f t="shared" si="4"/>
        <v>228</v>
      </c>
      <c r="G71" s="69">
        <v>2</v>
      </c>
      <c r="H71" s="70"/>
      <c r="I71" s="443" t="s">
        <v>189</v>
      </c>
      <c r="J71" s="444"/>
      <c r="K71" s="445"/>
      <c r="L71" s="74" t="s">
        <v>145</v>
      </c>
      <c r="M71" s="75" t="s">
        <v>141</v>
      </c>
      <c r="N71" s="76" t="s">
        <v>241</v>
      </c>
      <c r="O71" s="80"/>
      <c r="P71" s="78">
        <f t="shared" si="5"/>
        <v>75000</v>
      </c>
      <c r="Q71" s="79"/>
      <c r="R71" s="79"/>
      <c r="S71" s="79">
        <v>75000</v>
      </c>
      <c r="T71" s="79">
        <v>75000</v>
      </c>
    </row>
    <row r="72" spans="2:20" ht="12.6" customHeight="1" x14ac:dyDescent="0.25">
      <c r="B72" s="55">
        <v>272</v>
      </c>
      <c r="C72" s="55" t="s">
        <v>213</v>
      </c>
      <c r="E72" s="55" t="str">
        <f t="shared" si="3"/>
        <v>228701</v>
      </c>
      <c r="F72" s="68" t="str">
        <f t="shared" si="4"/>
        <v>228</v>
      </c>
      <c r="G72" s="69">
        <v>2</v>
      </c>
      <c r="H72" s="70"/>
      <c r="I72" s="443" t="s">
        <v>189</v>
      </c>
      <c r="J72" s="444"/>
      <c r="K72" s="445"/>
      <c r="L72" s="74" t="s">
        <v>187</v>
      </c>
      <c r="M72" s="75" t="s">
        <v>127</v>
      </c>
      <c r="N72" s="76" t="s">
        <v>242</v>
      </c>
      <c r="O72" s="80"/>
      <c r="P72" s="78">
        <f t="shared" si="5"/>
        <v>2835000</v>
      </c>
      <c r="Q72" s="79"/>
      <c r="R72" s="79"/>
      <c r="S72" s="79">
        <v>2835000</v>
      </c>
      <c r="T72" s="79">
        <v>2835000</v>
      </c>
    </row>
    <row r="73" spans="2:20" ht="12.6" customHeight="1" x14ac:dyDescent="0.25">
      <c r="B73" s="55">
        <v>281</v>
      </c>
      <c r="C73" s="55" t="s">
        <v>215</v>
      </c>
      <c r="E73" s="55" t="str">
        <f t="shared" si="3"/>
        <v>228702</v>
      </c>
      <c r="F73" s="68" t="str">
        <f t="shared" si="4"/>
        <v>228</v>
      </c>
      <c r="G73" s="69">
        <v>2</v>
      </c>
      <c r="H73" s="70"/>
      <c r="I73" s="443" t="s">
        <v>189</v>
      </c>
      <c r="J73" s="444"/>
      <c r="K73" s="445"/>
      <c r="L73" s="74" t="s">
        <v>187</v>
      </c>
      <c r="M73" s="75" t="s">
        <v>216</v>
      </c>
      <c r="N73" s="76" t="s">
        <v>243</v>
      </c>
      <c r="O73" s="80"/>
      <c r="P73" s="78">
        <f t="shared" si="5"/>
        <v>33000000</v>
      </c>
      <c r="Q73" s="79"/>
      <c r="R73" s="79"/>
      <c r="S73" s="79">
        <v>33000000</v>
      </c>
      <c r="T73" s="79">
        <v>33000000</v>
      </c>
    </row>
    <row r="74" spans="2:20" ht="12.6" customHeight="1" x14ac:dyDescent="0.25">
      <c r="B74" s="55">
        <v>282</v>
      </c>
      <c r="C74" s="55" t="s">
        <v>218</v>
      </c>
      <c r="E74" s="55" t="str">
        <f t="shared" si="3"/>
        <v>228703</v>
      </c>
      <c r="F74" s="68" t="str">
        <f t="shared" si="4"/>
        <v>228</v>
      </c>
      <c r="G74" s="69">
        <v>2</v>
      </c>
      <c r="H74" s="70"/>
      <c r="I74" s="443" t="s">
        <v>189</v>
      </c>
      <c r="J74" s="444"/>
      <c r="K74" s="445"/>
      <c r="L74" s="74" t="s">
        <v>187</v>
      </c>
      <c r="M74" s="75" t="s">
        <v>139</v>
      </c>
      <c r="N74" s="76" t="s">
        <v>244</v>
      </c>
      <c r="O74" s="80"/>
      <c r="P74" s="78">
        <f t="shared" si="5"/>
        <v>5000000</v>
      </c>
      <c r="Q74" s="79"/>
      <c r="R74" s="79"/>
      <c r="S74" s="79">
        <v>5000000</v>
      </c>
      <c r="T74" s="79">
        <v>5000000</v>
      </c>
    </row>
    <row r="75" spans="2:20" ht="12.6" customHeight="1" x14ac:dyDescent="0.25">
      <c r="B75" s="55">
        <v>283</v>
      </c>
      <c r="C75" s="55" t="s">
        <v>220</v>
      </c>
      <c r="E75" s="55" t="str">
        <f t="shared" si="3"/>
        <v>228704</v>
      </c>
      <c r="F75" s="68" t="str">
        <f t="shared" si="4"/>
        <v>228</v>
      </c>
      <c r="G75" s="69">
        <v>2</v>
      </c>
      <c r="H75" s="70"/>
      <c r="I75" s="443" t="s">
        <v>189</v>
      </c>
      <c r="J75" s="444"/>
      <c r="K75" s="445"/>
      <c r="L75" s="74" t="s">
        <v>187</v>
      </c>
      <c r="M75" s="75" t="s">
        <v>141</v>
      </c>
      <c r="N75" s="76" t="s">
        <v>245</v>
      </c>
      <c r="O75" s="80"/>
      <c r="P75" s="78">
        <f t="shared" si="5"/>
        <v>14344999.998999998</v>
      </c>
      <c r="Q75" s="79"/>
      <c r="R75" s="79"/>
      <c r="S75" s="79">
        <v>14344999.998999998</v>
      </c>
      <c r="T75" s="79">
        <v>14344999.998999998</v>
      </c>
    </row>
    <row r="76" spans="2:20" ht="12.6" customHeight="1" x14ac:dyDescent="0.25">
      <c r="B76" s="55">
        <v>284</v>
      </c>
      <c r="C76" s="55" t="s">
        <v>222</v>
      </c>
      <c r="E76" s="55" t="str">
        <f t="shared" si="3"/>
        <v>228705</v>
      </c>
      <c r="F76" s="68" t="str">
        <f t="shared" si="4"/>
        <v>228</v>
      </c>
      <c r="G76" s="69">
        <v>2</v>
      </c>
      <c r="H76" s="70"/>
      <c r="I76" s="443" t="s">
        <v>189</v>
      </c>
      <c r="J76" s="444"/>
      <c r="K76" s="445"/>
      <c r="L76" s="74" t="s">
        <v>187</v>
      </c>
      <c r="M76" s="75" t="s">
        <v>246</v>
      </c>
      <c r="N76" s="76" t="s">
        <v>247</v>
      </c>
      <c r="O76" s="80"/>
      <c r="P76" s="78">
        <f t="shared" si="5"/>
        <v>121284859.78200004</v>
      </c>
      <c r="Q76" s="79"/>
      <c r="R76" s="79"/>
      <c r="S76" s="79">
        <v>121284859.78200004</v>
      </c>
      <c r="T76" s="79">
        <v>121284859.78200004</v>
      </c>
    </row>
    <row r="77" spans="2:20" ht="12.6" customHeight="1" x14ac:dyDescent="0.25">
      <c r="B77" s="55">
        <v>285</v>
      </c>
      <c r="C77" s="55" t="s">
        <v>225</v>
      </c>
      <c r="E77" s="55" t="str">
        <f t="shared" si="3"/>
        <v>228706</v>
      </c>
      <c r="F77" s="68" t="str">
        <f t="shared" si="4"/>
        <v>228</v>
      </c>
      <c r="G77" s="69">
        <v>2</v>
      </c>
      <c r="H77" s="70"/>
      <c r="I77" s="443" t="s">
        <v>189</v>
      </c>
      <c r="J77" s="444"/>
      <c r="K77" s="445"/>
      <c r="L77" s="74" t="s">
        <v>187</v>
      </c>
      <c r="M77" s="75" t="s">
        <v>154</v>
      </c>
      <c r="N77" s="76" t="s">
        <v>248</v>
      </c>
      <c r="O77" s="80"/>
      <c r="P77" s="78">
        <f t="shared" si="5"/>
        <v>104098468.81000002</v>
      </c>
      <c r="Q77" s="79"/>
      <c r="R77" s="79"/>
      <c r="S77" s="79">
        <v>104098468.81000002</v>
      </c>
      <c r="T77" s="79">
        <v>104098468.81000002</v>
      </c>
    </row>
    <row r="78" spans="2:20" ht="12.6" customHeight="1" x14ac:dyDescent="0.25">
      <c r="B78" s="55">
        <v>287</v>
      </c>
      <c r="C78" s="55" t="s">
        <v>229</v>
      </c>
      <c r="E78" s="55" t="str">
        <f t="shared" si="3"/>
        <v>229101</v>
      </c>
      <c r="F78" s="68" t="str">
        <f t="shared" si="4"/>
        <v>229</v>
      </c>
      <c r="G78" s="69">
        <v>2</v>
      </c>
      <c r="H78" s="70"/>
      <c r="I78" s="443" t="s">
        <v>211</v>
      </c>
      <c r="J78" s="444"/>
      <c r="K78" s="445"/>
      <c r="L78" s="74" t="s">
        <v>126</v>
      </c>
      <c r="M78" s="75" t="s">
        <v>127</v>
      </c>
      <c r="N78" s="103" t="s">
        <v>249</v>
      </c>
      <c r="O78" s="80"/>
      <c r="P78" s="78">
        <f t="shared" si="5"/>
        <v>7801870.8599799983</v>
      </c>
      <c r="Q78" s="79"/>
      <c r="R78" s="79"/>
      <c r="S78" s="79">
        <v>7801870.8599799983</v>
      </c>
      <c r="T78" s="79">
        <v>7801870.8599799983</v>
      </c>
    </row>
    <row r="79" spans="2:20" ht="12.6" customHeight="1" x14ac:dyDescent="0.25">
      <c r="B79" s="55" t="s">
        <v>231</v>
      </c>
      <c r="C79" s="55" t="s">
        <v>232</v>
      </c>
      <c r="E79" s="55" t="str">
        <f t="shared" si="3"/>
        <v>229201</v>
      </c>
      <c r="F79" s="68" t="str">
        <f t="shared" si="4"/>
        <v>229</v>
      </c>
      <c r="G79" s="69">
        <v>2</v>
      </c>
      <c r="H79" s="70"/>
      <c r="I79" s="443" t="s">
        <v>211</v>
      </c>
      <c r="J79" s="444"/>
      <c r="K79" s="445"/>
      <c r="L79" s="74" t="s">
        <v>131</v>
      </c>
      <c r="M79" s="75" t="s">
        <v>127</v>
      </c>
      <c r="N79" s="76" t="s">
        <v>250</v>
      </c>
      <c r="O79" s="80"/>
      <c r="P79" s="78">
        <f t="shared" si="5"/>
        <v>30000</v>
      </c>
      <c r="Q79" s="79"/>
      <c r="R79" s="79"/>
      <c r="S79" s="79">
        <v>30000</v>
      </c>
      <c r="T79" s="79">
        <v>30000</v>
      </c>
    </row>
    <row r="80" spans="2:20" ht="12.6" customHeight="1" x14ac:dyDescent="0.25">
      <c r="B80" s="55" t="s">
        <v>251</v>
      </c>
      <c r="C80" s="55" t="s">
        <v>252</v>
      </c>
      <c r="E80" s="55" t="str">
        <f t="shared" si="3"/>
        <v>229203</v>
      </c>
      <c r="F80" s="68" t="str">
        <f t="shared" si="4"/>
        <v>229</v>
      </c>
      <c r="G80" s="69">
        <v>2</v>
      </c>
      <c r="H80" s="70"/>
      <c r="I80" s="443" t="s">
        <v>211</v>
      </c>
      <c r="J80" s="444"/>
      <c r="K80" s="445"/>
      <c r="L80" s="74" t="s">
        <v>131</v>
      </c>
      <c r="M80" s="75" t="s">
        <v>139</v>
      </c>
      <c r="N80" s="76" t="s">
        <v>253</v>
      </c>
      <c r="O80" s="80"/>
      <c r="P80" s="78">
        <f t="shared" si="5"/>
        <v>8197000</v>
      </c>
      <c r="Q80" s="79"/>
      <c r="R80" s="79"/>
      <c r="S80" s="79">
        <v>8197000</v>
      </c>
      <c r="T80" s="79">
        <v>8197000</v>
      </c>
    </row>
    <row r="81" spans="2:23" ht="12.95" customHeight="1" thickBot="1" x14ac:dyDescent="0.3">
      <c r="G81" s="82"/>
      <c r="H81" s="83"/>
      <c r="I81" s="84"/>
      <c r="J81" s="85"/>
      <c r="K81" s="86"/>
      <c r="L81" s="87"/>
      <c r="M81" s="104"/>
      <c r="N81" s="76"/>
      <c r="O81" s="80"/>
      <c r="P81" s="105"/>
    </row>
    <row r="82" spans="2:23" ht="13.5" thickBot="1" x14ac:dyDescent="0.3">
      <c r="C82" s="55" t="s">
        <v>254</v>
      </c>
      <c r="G82" s="91"/>
      <c r="H82" s="92"/>
      <c r="I82" s="92"/>
      <c r="J82" s="92"/>
      <c r="K82" s="92"/>
      <c r="L82" s="92"/>
      <c r="M82" s="93"/>
      <c r="N82" s="94" t="s">
        <v>254</v>
      </c>
      <c r="O82" s="95"/>
      <c r="P82" s="96">
        <f>SUM(P40:P80)</f>
        <v>748884060.33210075</v>
      </c>
      <c r="Q82" s="97"/>
      <c r="S82" s="96">
        <v>748884060.33210075</v>
      </c>
      <c r="T82" s="96">
        <v>748884060.33210075</v>
      </c>
      <c r="V82" s="106"/>
      <c r="W82" s="106"/>
    </row>
    <row r="83" spans="2:23" x14ac:dyDescent="0.25">
      <c r="C83" s="55" t="s">
        <v>255</v>
      </c>
      <c r="G83" s="59"/>
      <c r="H83" s="60"/>
      <c r="I83" s="61"/>
      <c r="J83" s="62"/>
      <c r="K83" s="63"/>
      <c r="L83" s="107"/>
      <c r="M83" s="98"/>
      <c r="N83" s="108" t="s">
        <v>256</v>
      </c>
      <c r="O83" s="80"/>
      <c r="P83" s="105"/>
    </row>
    <row r="84" spans="2:23" ht="12.6" customHeight="1" x14ac:dyDescent="0.25">
      <c r="B84" s="55">
        <v>311</v>
      </c>
      <c r="C84" s="55" t="s">
        <v>257</v>
      </c>
      <c r="E84" s="55" t="str">
        <f t="shared" ref="E84:E118" si="6">$F$15&amp;$G84&amp;$I84&amp;L84&amp;M84</f>
        <v>231101</v>
      </c>
      <c r="F84" s="68" t="str">
        <f>LEFT(E84,3)</f>
        <v>231</v>
      </c>
      <c r="G84" s="69">
        <v>3</v>
      </c>
      <c r="H84" s="70"/>
      <c r="I84" s="443" t="s">
        <v>126</v>
      </c>
      <c r="J84" s="444"/>
      <c r="K84" s="445"/>
      <c r="L84" s="74" t="s">
        <v>126</v>
      </c>
      <c r="M84" s="75" t="s">
        <v>127</v>
      </c>
      <c r="N84" s="76" t="s">
        <v>258</v>
      </c>
      <c r="O84" s="80"/>
      <c r="P84" s="78">
        <f t="shared" ref="P84:P118" si="7">T84</f>
        <v>19934600</v>
      </c>
      <c r="Q84" s="79"/>
      <c r="R84" s="79"/>
      <c r="S84" s="79">
        <v>19934600</v>
      </c>
      <c r="T84" s="79">
        <v>19934600</v>
      </c>
    </row>
    <row r="85" spans="2:23" ht="12.6" customHeight="1" x14ac:dyDescent="0.25">
      <c r="B85" s="55">
        <v>313</v>
      </c>
      <c r="C85" s="55" t="s">
        <v>259</v>
      </c>
      <c r="E85" s="55" t="str">
        <f t="shared" si="6"/>
        <v>231302</v>
      </c>
      <c r="F85" s="68" t="str">
        <f t="shared" ref="F85:F118" si="8">LEFT(E85,3)</f>
        <v>231</v>
      </c>
      <c r="G85" s="69">
        <v>3</v>
      </c>
      <c r="H85" s="70"/>
      <c r="I85" s="443" t="s">
        <v>126</v>
      </c>
      <c r="J85" s="444"/>
      <c r="K85" s="445"/>
      <c r="L85" s="74" t="s">
        <v>174</v>
      </c>
      <c r="M85" s="75" t="s">
        <v>216</v>
      </c>
      <c r="N85" s="76" t="s">
        <v>260</v>
      </c>
      <c r="O85" s="80"/>
      <c r="P85" s="78">
        <f t="shared" si="7"/>
        <v>3850</v>
      </c>
      <c r="Q85" s="79"/>
      <c r="R85" s="79"/>
      <c r="S85" s="79">
        <v>3850</v>
      </c>
      <c r="T85" s="79">
        <v>3850</v>
      </c>
    </row>
    <row r="86" spans="2:23" ht="12.6" customHeight="1" x14ac:dyDescent="0.25">
      <c r="B86" s="55">
        <v>321</v>
      </c>
      <c r="C86" s="55" t="s">
        <v>261</v>
      </c>
      <c r="E86" s="55" t="str">
        <f t="shared" si="6"/>
        <v>231303</v>
      </c>
      <c r="F86" s="68" t="str">
        <f t="shared" si="8"/>
        <v>231</v>
      </c>
      <c r="G86" s="69">
        <v>3</v>
      </c>
      <c r="H86" s="70"/>
      <c r="I86" s="443" t="s">
        <v>126</v>
      </c>
      <c r="J86" s="444"/>
      <c r="K86" s="445"/>
      <c r="L86" s="74" t="s">
        <v>174</v>
      </c>
      <c r="M86" s="75" t="s">
        <v>139</v>
      </c>
      <c r="N86" s="76" t="s">
        <v>262</v>
      </c>
      <c r="O86" s="80"/>
      <c r="P86" s="78">
        <f t="shared" si="7"/>
        <v>265500</v>
      </c>
      <c r="Q86" s="79"/>
      <c r="R86" s="79"/>
      <c r="S86" s="79">
        <v>265500</v>
      </c>
      <c r="T86" s="79">
        <v>265500</v>
      </c>
    </row>
    <row r="87" spans="2:23" ht="12.6" customHeight="1" x14ac:dyDescent="0.25">
      <c r="B87" s="55">
        <v>322</v>
      </c>
      <c r="C87" s="55" t="s">
        <v>263</v>
      </c>
      <c r="E87" s="55" t="str">
        <f t="shared" si="6"/>
        <v>231401</v>
      </c>
      <c r="F87" s="68" t="str">
        <f t="shared" si="8"/>
        <v>231</v>
      </c>
      <c r="G87" s="69">
        <v>3</v>
      </c>
      <c r="H87" s="70"/>
      <c r="I87" s="443" t="s">
        <v>126</v>
      </c>
      <c r="J87" s="444"/>
      <c r="K87" s="445"/>
      <c r="L87" s="74" t="s">
        <v>135</v>
      </c>
      <c r="M87" s="75" t="s">
        <v>127</v>
      </c>
      <c r="N87" s="76" t="s">
        <v>264</v>
      </c>
      <c r="O87" s="80"/>
      <c r="P87" s="78">
        <f t="shared" si="7"/>
        <v>4510</v>
      </c>
      <c r="Q87" s="79"/>
      <c r="R87" s="79"/>
      <c r="S87" s="79">
        <v>4510</v>
      </c>
      <c r="T87" s="79">
        <v>4510</v>
      </c>
    </row>
    <row r="88" spans="2:23" ht="12.6" customHeight="1" x14ac:dyDescent="0.25">
      <c r="B88" s="55">
        <v>324</v>
      </c>
      <c r="C88" s="55" t="s">
        <v>265</v>
      </c>
      <c r="E88" s="55" t="str">
        <f t="shared" si="6"/>
        <v>232201</v>
      </c>
      <c r="F88" s="68" t="str">
        <f t="shared" si="8"/>
        <v>232</v>
      </c>
      <c r="G88" s="69">
        <v>3</v>
      </c>
      <c r="H88" s="70"/>
      <c r="I88" s="443" t="s">
        <v>131</v>
      </c>
      <c r="J88" s="444"/>
      <c r="K88" s="445"/>
      <c r="L88" s="74" t="s">
        <v>131</v>
      </c>
      <c r="M88" s="75" t="s">
        <v>127</v>
      </c>
      <c r="N88" s="76" t="s">
        <v>266</v>
      </c>
      <c r="O88" s="80"/>
      <c r="P88" s="78">
        <f t="shared" si="7"/>
        <v>195499.99999899999</v>
      </c>
      <c r="Q88" s="79"/>
      <c r="R88" s="79"/>
      <c r="S88" s="79">
        <v>195499.99999899999</v>
      </c>
      <c r="T88" s="79">
        <v>195499.99999899999</v>
      </c>
    </row>
    <row r="89" spans="2:23" ht="12.6" customHeight="1" x14ac:dyDescent="0.25">
      <c r="B89" s="55">
        <v>331</v>
      </c>
      <c r="C89" s="55" t="s">
        <v>267</v>
      </c>
      <c r="E89" s="55" t="str">
        <f t="shared" si="6"/>
        <v>232301</v>
      </c>
      <c r="F89" s="68" t="str">
        <f t="shared" si="8"/>
        <v>232</v>
      </c>
      <c r="G89" s="69">
        <v>3</v>
      </c>
      <c r="H89" s="70"/>
      <c r="I89" s="443" t="s">
        <v>131</v>
      </c>
      <c r="J89" s="444"/>
      <c r="K89" s="445"/>
      <c r="L89" s="74" t="s">
        <v>174</v>
      </c>
      <c r="M89" s="75" t="s">
        <v>127</v>
      </c>
      <c r="N89" s="76" t="s">
        <v>268</v>
      </c>
      <c r="O89" s="80"/>
      <c r="P89" s="78">
        <f t="shared" si="7"/>
        <v>4996317.4999799998</v>
      </c>
      <c r="Q89" s="79"/>
      <c r="R89" s="79"/>
      <c r="S89" s="79">
        <v>4996317.4999799998</v>
      </c>
      <c r="T89" s="79">
        <v>4996317.4999799998</v>
      </c>
    </row>
    <row r="90" spans="2:23" ht="12.6" customHeight="1" x14ac:dyDescent="0.25">
      <c r="B90" s="55">
        <v>333</v>
      </c>
      <c r="C90" s="55" t="s">
        <v>269</v>
      </c>
      <c r="E90" s="55" t="str">
        <f t="shared" si="6"/>
        <v>233101</v>
      </c>
      <c r="F90" s="68" t="str">
        <f t="shared" si="8"/>
        <v>233</v>
      </c>
      <c r="G90" s="69">
        <v>3</v>
      </c>
      <c r="H90" s="70"/>
      <c r="I90" s="443" t="s">
        <v>174</v>
      </c>
      <c r="J90" s="444"/>
      <c r="K90" s="445"/>
      <c r="L90" s="74" t="s">
        <v>126</v>
      </c>
      <c r="M90" s="75" t="s">
        <v>127</v>
      </c>
      <c r="N90" s="76" t="s">
        <v>270</v>
      </c>
      <c r="O90" s="80"/>
      <c r="P90" s="78">
        <f t="shared" si="7"/>
        <v>608725</v>
      </c>
      <c r="Q90" s="79"/>
      <c r="R90" s="79"/>
      <c r="S90" s="79">
        <v>608725</v>
      </c>
      <c r="T90" s="79">
        <v>608725</v>
      </c>
    </row>
    <row r="91" spans="2:23" ht="12.6" customHeight="1" x14ac:dyDescent="0.25">
      <c r="B91" s="55">
        <v>334</v>
      </c>
      <c r="C91" s="55" t="s">
        <v>271</v>
      </c>
      <c r="E91" s="55" t="str">
        <f t="shared" si="6"/>
        <v>233201</v>
      </c>
      <c r="F91" s="68" t="str">
        <f t="shared" si="8"/>
        <v>233</v>
      </c>
      <c r="G91" s="69">
        <v>3</v>
      </c>
      <c r="H91" s="70"/>
      <c r="I91" s="443" t="s">
        <v>174</v>
      </c>
      <c r="J91" s="444"/>
      <c r="K91" s="445"/>
      <c r="L91" s="74" t="s">
        <v>131</v>
      </c>
      <c r="M91" s="75" t="s">
        <v>127</v>
      </c>
      <c r="N91" s="76" t="s">
        <v>272</v>
      </c>
      <c r="O91" s="80"/>
      <c r="P91" s="78">
        <f t="shared" si="7"/>
        <v>1810500</v>
      </c>
      <c r="Q91" s="79"/>
      <c r="R91" s="79"/>
      <c r="S91" s="79">
        <v>1810500</v>
      </c>
      <c r="T91" s="79">
        <v>1810500</v>
      </c>
    </row>
    <row r="92" spans="2:23" ht="12.6" customHeight="1" x14ac:dyDescent="0.25">
      <c r="B92" s="55">
        <v>336</v>
      </c>
      <c r="C92" s="55" t="s">
        <v>273</v>
      </c>
      <c r="E92" s="55" t="str">
        <f t="shared" si="6"/>
        <v>233301</v>
      </c>
      <c r="F92" s="68" t="str">
        <f t="shared" si="8"/>
        <v>233</v>
      </c>
      <c r="G92" s="69">
        <v>3</v>
      </c>
      <c r="H92" s="70"/>
      <c r="I92" s="443" t="s">
        <v>174</v>
      </c>
      <c r="J92" s="444"/>
      <c r="K92" s="445"/>
      <c r="L92" s="74" t="s">
        <v>174</v>
      </c>
      <c r="M92" s="75" t="s">
        <v>127</v>
      </c>
      <c r="N92" s="76" t="s">
        <v>274</v>
      </c>
      <c r="O92" s="80"/>
      <c r="P92" s="78">
        <f t="shared" si="7"/>
        <v>247500</v>
      </c>
      <c r="Q92" s="79"/>
      <c r="R92" s="79"/>
      <c r="S92" s="79">
        <v>247500</v>
      </c>
      <c r="T92" s="79">
        <v>247500</v>
      </c>
    </row>
    <row r="93" spans="2:23" ht="12.6" customHeight="1" x14ac:dyDescent="0.25">
      <c r="B93" s="55">
        <v>352</v>
      </c>
      <c r="C93" s="55" t="s">
        <v>275</v>
      </c>
      <c r="E93" s="55" t="str">
        <f t="shared" si="6"/>
        <v>233501</v>
      </c>
      <c r="F93" s="68" t="str">
        <f t="shared" si="8"/>
        <v>233</v>
      </c>
      <c r="G93" s="69">
        <v>3</v>
      </c>
      <c r="H93" s="70"/>
      <c r="I93" s="443" t="s">
        <v>174</v>
      </c>
      <c r="J93" s="444"/>
      <c r="K93" s="445"/>
      <c r="L93" s="74" t="s">
        <v>138</v>
      </c>
      <c r="M93" s="75" t="s">
        <v>127</v>
      </c>
      <c r="N93" s="76" t="s">
        <v>276</v>
      </c>
      <c r="O93" s="80"/>
      <c r="P93" s="78">
        <f t="shared" si="7"/>
        <v>60000</v>
      </c>
      <c r="Q93" s="79"/>
      <c r="R93" s="79"/>
      <c r="S93" s="79">
        <v>60000</v>
      </c>
      <c r="T93" s="79">
        <v>60000</v>
      </c>
    </row>
    <row r="94" spans="2:23" ht="12.6" customHeight="1" x14ac:dyDescent="0.25">
      <c r="B94" s="55">
        <v>354</v>
      </c>
      <c r="C94" s="55" t="s">
        <v>277</v>
      </c>
      <c r="E94" s="55" t="str">
        <f t="shared" si="6"/>
        <v>234101</v>
      </c>
      <c r="F94" s="68" t="str">
        <f t="shared" si="8"/>
        <v>234</v>
      </c>
      <c r="G94" s="69">
        <v>3</v>
      </c>
      <c r="H94" s="70"/>
      <c r="I94" s="443" t="s">
        <v>135</v>
      </c>
      <c r="J94" s="444"/>
      <c r="K94" s="445"/>
      <c r="L94" s="74" t="s">
        <v>126</v>
      </c>
      <c r="M94" s="75" t="s">
        <v>127</v>
      </c>
      <c r="N94" s="76" t="s">
        <v>278</v>
      </c>
      <c r="O94" s="80"/>
      <c r="P94" s="78">
        <f t="shared" si="7"/>
        <v>225635</v>
      </c>
      <c r="Q94" s="79"/>
      <c r="R94" s="79"/>
      <c r="S94" s="79">
        <v>225635</v>
      </c>
      <c r="T94" s="79">
        <v>225635</v>
      </c>
    </row>
    <row r="95" spans="2:23" ht="12.6" customHeight="1" x14ac:dyDescent="0.25">
      <c r="B95" s="55">
        <v>363</v>
      </c>
      <c r="C95" s="55" t="s">
        <v>279</v>
      </c>
      <c r="E95" s="55" t="str">
        <f t="shared" si="6"/>
        <v>235301</v>
      </c>
      <c r="F95" s="68" t="str">
        <f t="shared" si="8"/>
        <v>235</v>
      </c>
      <c r="G95" s="69">
        <v>3</v>
      </c>
      <c r="H95" s="70"/>
      <c r="I95" s="443" t="s">
        <v>138</v>
      </c>
      <c r="J95" s="444"/>
      <c r="K95" s="445"/>
      <c r="L95" s="74" t="s">
        <v>174</v>
      </c>
      <c r="M95" s="75" t="s">
        <v>127</v>
      </c>
      <c r="N95" s="76" t="s">
        <v>280</v>
      </c>
      <c r="O95" s="80"/>
      <c r="P95" s="78">
        <f t="shared" si="7"/>
        <v>205000</v>
      </c>
      <c r="Q95" s="79"/>
      <c r="R95" s="79"/>
      <c r="S95" s="79">
        <v>205000</v>
      </c>
      <c r="T95" s="79">
        <v>205000</v>
      </c>
    </row>
    <row r="96" spans="2:23" ht="12.6" customHeight="1" x14ac:dyDescent="0.25">
      <c r="B96" s="55" t="s">
        <v>281</v>
      </c>
      <c r="C96" s="55" t="s">
        <v>282</v>
      </c>
      <c r="E96" s="55" t="str">
        <f t="shared" si="6"/>
        <v>235501</v>
      </c>
      <c r="F96" s="68" t="str">
        <f t="shared" si="8"/>
        <v>235</v>
      </c>
      <c r="G96" s="69">
        <v>3</v>
      </c>
      <c r="H96" s="70"/>
      <c r="I96" s="443" t="s">
        <v>138</v>
      </c>
      <c r="J96" s="444"/>
      <c r="K96" s="445"/>
      <c r="L96" s="74" t="s">
        <v>138</v>
      </c>
      <c r="M96" s="75" t="s">
        <v>127</v>
      </c>
      <c r="N96" s="76" t="s">
        <v>283</v>
      </c>
      <c r="O96" s="80"/>
      <c r="P96" s="78">
        <f t="shared" si="7"/>
        <v>2760</v>
      </c>
      <c r="Q96" s="79"/>
      <c r="R96" s="79"/>
      <c r="S96" s="79">
        <v>2760</v>
      </c>
      <c r="T96" s="79">
        <v>2760</v>
      </c>
    </row>
    <row r="97" spans="2:20" ht="12.6" customHeight="1" x14ac:dyDescent="0.25">
      <c r="B97" s="55">
        <v>372</v>
      </c>
      <c r="C97" s="55" t="s">
        <v>284</v>
      </c>
      <c r="E97" s="55" t="str">
        <f t="shared" si="6"/>
        <v>236202</v>
      </c>
      <c r="F97" s="68" t="str">
        <f t="shared" si="8"/>
        <v>236</v>
      </c>
      <c r="G97" s="69">
        <v>3</v>
      </c>
      <c r="H97" s="70"/>
      <c r="I97" s="443" t="s">
        <v>145</v>
      </c>
      <c r="J97" s="444"/>
      <c r="K97" s="445"/>
      <c r="L97" s="74" t="s">
        <v>131</v>
      </c>
      <c r="M97" s="75" t="s">
        <v>216</v>
      </c>
      <c r="N97" s="76" t="s">
        <v>285</v>
      </c>
      <c r="O97" s="80"/>
      <c r="P97" s="78">
        <f t="shared" si="7"/>
        <v>819800</v>
      </c>
      <c r="Q97" s="79"/>
      <c r="R97" s="79"/>
      <c r="S97" s="79">
        <v>819800</v>
      </c>
      <c r="T97" s="79">
        <v>819800</v>
      </c>
    </row>
    <row r="98" spans="2:20" ht="12.6" customHeight="1" x14ac:dyDescent="0.25">
      <c r="B98" s="55">
        <v>392</v>
      </c>
      <c r="C98" s="55" t="s">
        <v>286</v>
      </c>
      <c r="E98" s="55" t="str">
        <f t="shared" si="6"/>
        <v>236304</v>
      </c>
      <c r="F98" s="68" t="str">
        <f t="shared" si="8"/>
        <v>236</v>
      </c>
      <c r="G98" s="69">
        <v>3</v>
      </c>
      <c r="H98" s="70"/>
      <c r="I98" s="443" t="s">
        <v>145</v>
      </c>
      <c r="J98" s="444"/>
      <c r="K98" s="445"/>
      <c r="L98" s="74" t="s">
        <v>174</v>
      </c>
      <c r="M98" s="75" t="s">
        <v>141</v>
      </c>
      <c r="N98" s="76" t="s">
        <v>287</v>
      </c>
      <c r="O98" s="80"/>
      <c r="P98" s="78">
        <f t="shared" si="7"/>
        <v>215630</v>
      </c>
      <c r="Q98" s="79"/>
      <c r="R98" s="79"/>
      <c r="S98" s="79">
        <v>215630</v>
      </c>
      <c r="T98" s="79">
        <v>215630</v>
      </c>
    </row>
    <row r="99" spans="2:20" ht="12.6" customHeight="1" x14ac:dyDescent="0.25">
      <c r="B99" s="55">
        <v>393</v>
      </c>
      <c r="C99" s="55" t="s">
        <v>288</v>
      </c>
      <c r="E99" s="55" t="str">
        <f t="shared" si="6"/>
        <v>236306</v>
      </c>
      <c r="F99" s="68" t="str">
        <f t="shared" si="8"/>
        <v>236</v>
      </c>
      <c r="G99" s="69">
        <v>3</v>
      </c>
      <c r="H99" s="70"/>
      <c r="I99" s="443" t="s">
        <v>145</v>
      </c>
      <c r="J99" s="444"/>
      <c r="K99" s="445"/>
      <c r="L99" s="74" t="s">
        <v>174</v>
      </c>
      <c r="M99" s="75" t="s">
        <v>154</v>
      </c>
      <c r="N99" s="76" t="s">
        <v>289</v>
      </c>
      <c r="O99" s="80"/>
      <c r="P99" s="78">
        <f t="shared" si="7"/>
        <v>1167989</v>
      </c>
      <c r="Q99" s="79"/>
      <c r="R99" s="79"/>
      <c r="S99" s="79">
        <v>1167989</v>
      </c>
      <c r="T99" s="79">
        <v>1167989</v>
      </c>
    </row>
    <row r="100" spans="2:20" ht="12.6" customHeight="1" x14ac:dyDescent="0.25">
      <c r="B100" s="55">
        <v>398</v>
      </c>
      <c r="C100" s="55" t="s">
        <v>290</v>
      </c>
      <c r="E100" s="55" t="str">
        <f t="shared" si="6"/>
        <v>237101</v>
      </c>
      <c r="F100" s="68" t="str">
        <f t="shared" si="8"/>
        <v>237</v>
      </c>
      <c r="G100" s="69">
        <v>3</v>
      </c>
      <c r="H100" s="70"/>
      <c r="I100" s="443" t="s">
        <v>187</v>
      </c>
      <c r="J100" s="444"/>
      <c r="K100" s="445"/>
      <c r="L100" s="74" t="s">
        <v>126</v>
      </c>
      <c r="M100" s="75" t="s">
        <v>127</v>
      </c>
      <c r="N100" s="76" t="s">
        <v>291</v>
      </c>
      <c r="O100" s="80"/>
      <c r="P100" s="78">
        <f t="shared" si="7"/>
        <v>3500000</v>
      </c>
      <c r="Q100" s="79"/>
      <c r="R100" s="79"/>
      <c r="S100" s="79">
        <v>3500000</v>
      </c>
      <c r="T100" s="79">
        <v>3500000</v>
      </c>
    </row>
    <row r="101" spans="2:20" ht="12.6" customHeight="1" x14ac:dyDescent="0.25">
      <c r="B101" s="55">
        <v>399</v>
      </c>
      <c r="C101" s="55" t="s">
        <v>292</v>
      </c>
      <c r="E101" s="55" t="str">
        <f t="shared" si="6"/>
        <v>237102</v>
      </c>
      <c r="F101" s="68" t="str">
        <f t="shared" si="8"/>
        <v>237</v>
      </c>
      <c r="G101" s="69">
        <v>3</v>
      </c>
      <c r="H101" s="70"/>
      <c r="I101" s="443" t="s">
        <v>187</v>
      </c>
      <c r="J101" s="444"/>
      <c r="K101" s="445"/>
      <c r="L101" s="74" t="s">
        <v>126</v>
      </c>
      <c r="M101" s="75" t="s">
        <v>216</v>
      </c>
      <c r="N101" s="76" t="s">
        <v>282</v>
      </c>
      <c r="O101" s="80"/>
      <c r="P101" s="78">
        <f t="shared" si="7"/>
        <v>753016.5299999998</v>
      </c>
      <c r="Q101" s="79"/>
      <c r="R101" s="79"/>
      <c r="S101" s="79">
        <v>753016.5299999998</v>
      </c>
      <c r="T101" s="79">
        <v>753016.5299999998</v>
      </c>
    </row>
    <row r="102" spans="2:20" ht="12.6" customHeight="1" x14ac:dyDescent="0.25">
      <c r="B102" s="55">
        <v>321</v>
      </c>
      <c r="C102" s="55" t="s">
        <v>261</v>
      </c>
      <c r="E102" s="55" t="str">
        <f t="shared" si="6"/>
        <v>237105</v>
      </c>
      <c r="F102" s="68" t="str">
        <f t="shared" si="8"/>
        <v>237</v>
      </c>
      <c r="G102" s="69">
        <v>3</v>
      </c>
      <c r="H102" s="70"/>
      <c r="I102" s="443" t="s">
        <v>187</v>
      </c>
      <c r="J102" s="444"/>
      <c r="K102" s="445"/>
      <c r="L102" s="74" t="s">
        <v>126</v>
      </c>
      <c r="M102" s="75" t="s">
        <v>246</v>
      </c>
      <c r="N102" s="76" t="s">
        <v>293</v>
      </c>
      <c r="O102" s="80"/>
      <c r="P102" s="78">
        <f t="shared" si="7"/>
        <v>2400</v>
      </c>
      <c r="Q102" s="79"/>
      <c r="R102" s="79"/>
      <c r="S102" s="79">
        <v>2400</v>
      </c>
      <c r="T102" s="79">
        <v>2400</v>
      </c>
    </row>
    <row r="103" spans="2:20" ht="12.6" customHeight="1" x14ac:dyDescent="0.25">
      <c r="B103" s="55">
        <v>323</v>
      </c>
      <c r="C103" s="55" t="s">
        <v>294</v>
      </c>
      <c r="E103" s="55" t="str">
        <f t="shared" si="6"/>
        <v>237203</v>
      </c>
      <c r="F103" s="68" t="str">
        <f t="shared" si="8"/>
        <v>237</v>
      </c>
      <c r="G103" s="69">
        <v>3</v>
      </c>
      <c r="H103" s="70"/>
      <c r="I103" s="443" t="s">
        <v>187</v>
      </c>
      <c r="J103" s="444"/>
      <c r="K103" s="445"/>
      <c r="L103" s="74" t="s">
        <v>131</v>
      </c>
      <c r="M103" s="75" t="s">
        <v>139</v>
      </c>
      <c r="N103" s="76" t="s">
        <v>295</v>
      </c>
      <c r="O103" s="80"/>
      <c r="P103" s="78">
        <f t="shared" si="7"/>
        <v>180000</v>
      </c>
      <c r="Q103" s="79"/>
      <c r="R103" s="79"/>
      <c r="S103" s="79">
        <v>180000</v>
      </c>
      <c r="T103" s="79">
        <v>180000</v>
      </c>
    </row>
    <row r="104" spans="2:20" ht="12.6" customHeight="1" x14ac:dyDescent="0.25">
      <c r="B104" s="55">
        <v>324</v>
      </c>
      <c r="C104" s="55" t="s">
        <v>265</v>
      </c>
      <c r="E104" s="55" t="str">
        <f t="shared" si="6"/>
        <v>237204</v>
      </c>
      <c r="F104" s="68" t="str">
        <f t="shared" si="8"/>
        <v>237</v>
      </c>
      <c r="G104" s="69">
        <v>3</v>
      </c>
      <c r="H104" s="70"/>
      <c r="I104" s="443" t="s">
        <v>187</v>
      </c>
      <c r="J104" s="444"/>
      <c r="K104" s="445"/>
      <c r="L104" s="74" t="s">
        <v>131</v>
      </c>
      <c r="M104" s="75" t="s">
        <v>141</v>
      </c>
      <c r="N104" s="76" t="s">
        <v>296</v>
      </c>
      <c r="O104" s="80"/>
      <c r="P104" s="78">
        <f t="shared" si="7"/>
        <v>10000</v>
      </c>
      <c r="Q104" s="79"/>
      <c r="R104" s="79"/>
      <c r="S104" s="79">
        <v>10000</v>
      </c>
      <c r="T104" s="79">
        <v>10000</v>
      </c>
    </row>
    <row r="105" spans="2:20" ht="12.6" customHeight="1" x14ac:dyDescent="0.25">
      <c r="B105" s="55">
        <v>331</v>
      </c>
      <c r="C105" s="55" t="s">
        <v>267</v>
      </c>
      <c r="E105" s="55" t="str">
        <f t="shared" si="6"/>
        <v>237205</v>
      </c>
      <c r="F105" s="68" t="str">
        <f t="shared" si="8"/>
        <v>237</v>
      </c>
      <c r="G105" s="69">
        <v>3</v>
      </c>
      <c r="H105" s="70"/>
      <c r="I105" s="443" t="s">
        <v>187</v>
      </c>
      <c r="J105" s="444"/>
      <c r="K105" s="445"/>
      <c r="L105" s="74" t="s">
        <v>131</v>
      </c>
      <c r="M105" s="75" t="s">
        <v>246</v>
      </c>
      <c r="N105" s="76" t="s">
        <v>297</v>
      </c>
      <c r="O105" s="80"/>
      <c r="P105" s="78">
        <f t="shared" si="7"/>
        <v>17200</v>
      </c>
      <c r="Q105" s="79"/>
      <c r="R105" s="79"/>
      <c r="S105" s="79">
        <v>17200</v>
      </c>
      <c r="T105" s="79">
        <v>17200</v>
      </c>
    </row>
    <row r="106" spans="2:20" ht="12.6" customHeight="1" x14ac:dyDescent="0.25">
      <c r="B106" s="55">
        <v>332</v>
      </c>
      <c r="C106" s="55" t="s">
        <v>298</v>
      </c>
      <c r="E106" s="55" t="str">
        <f t="shared" si="6"/>
        <v>237206</v>
      </c>
      <c r="F106" s="68" t="str">
        <f t="shared" si="8"/>
        <v>237</v>
      </c>
      <c r="G106" s="69">
        <v>3</v>
      </c>
      <c r="H106" s="70"/>
      <c r="I106" s="443" t="s">
        <v>187</v>
      </c>
      <c r="J106" s="444"/>
      <c r="K106" s="445"/>
      <c r="L106" s="74" t="s">
        <v>131</v>
      </c>
      <c r="M106" s="75" t="s">
        <v>154</v>
      </c>
      <c r="N106" s="76" t="s">
        <v>299</v>
      </c>
      <c r="O106" s="80"/>
      <c r="P106" s="78">
        <f t="shared" si="7"/>
        <v>646180</v>
      </c>
      <c r="Q106" s="79"/>
      <c r="R106" s="79"/>
      <c r="S106" s="79">
        <v>646180</v>
      </c>
      <c r="T106" s="79">
        <v>646180</v>
      </c>
    </row>
    <row r="107" spans="2:20" ht="12.6" customHeight="1" x14ac:dyDescent="0.25">
      <c r="B107" s="55">
        <v>334</v>
      </c>
      <c r="C107" s="55" t="s">
        <v>271</v>
      </c>
      <c r="E107" s="55" t="str">
        <f t="shared" si="6"/>
        <v>237299</v>
      </c>
      <c r="F107" s="68" t="str">
        <f t="shared" si="8"/>
        <v>237</v>
      </c>
      <c r="G107" s="69">
        <v>3</v>
      </c>
      <c r="H107" s="70"/>
      <c r="I107" s="443" t="s">
        <v>187</v>
      </c>
      <c r="J107" s="444"/>
      <c r="K107" s="445"/>
      <c r="L107" s="74" t="s">
        <v>131</v>
      </c>
      <c r="M107" s="75" t="s">
        <v>300</v>
      </c>
      <c r="N107" s="76" t="s">
        <v>301</v>
      </c>
      <c r="O107" s="80"/>
      <c r="P107" s="78">
        <f t="shared" si="7"/>
        <v>81170</v>
      </c>
      <c r="Q107" s="79"/>
      <c r="R107" s="79"/>
      <c r="S107" s="79">
        <v>81170</v>
      </c>
      <c r="T107" s="79">
        <v>81170</v>
      </c>
    </row>
    <row r="108" spans="2:20" ht="12.6" customHeight="1" x14ac:dyDescent="0.25">
      <c r="B108" s="55">
        <v>336</v>
      </c>
      <c r="C108" s="55" t="s">
        <v>273</v>
      </c>
      <c r="E108" s="55" t="str">
        <f t="shared" si="6"/>
        <v>239101</v>
      </c>
      <c r="F108" s="68" t="str">
        <f t="shared" si="8"/>
        <v>239</v>
      </c>
      <c r="G108" s="69">
        <v>3</v>
      </c>
      <c r="H108" s="70"/>
      <c r="I108" s="443" t="s">
        <v>211</v>
      </c>
      <c r="J108" s="444"/>
      <c r="K108" s="445"/>
      <c r="L108" s="74" t="s">
        <v>126</v>
      </c>
      <c r="M108" s="75" t="s">
        <v>127</v>
      </c>
      <c r="N108" s="76" t="s">
        <v>302</v>
      </c>
      <c r="O108" s="80"/>
      <c r="P108" s="78">
        <f t="shared" si="7"/>
        <v>2391600</v>
      </c>
      <c r="Q108" s="79"/>
      <c r="R108" s="79"/>
      <c r="S108" s="79">
        <v>2391600</v>
      </c>
      <c r="T108" s="79">
        <v>2391600</v>
      </c>
    </row>
    <row r="109" spans="2:20" ht="12.6" customHeight="1" x14ac:dyDescent="0.25">
      <c r="B109" s="55">
        <v>341</v>
      </c>
      <c r="C109" s="55" t="s">
        <v>303</v>
      </c>
      <c r="E109" s="55" t="str">
        <f t="shared" si="6"/>
        <v>239201</v>
      </c>
      <c r="F109" s="68" t="str">
        <f t="shared" si="8"/>
        <v>239</v>
      </c>
      <c r="G109" s="69">
        <v>3</v>
      </c>
      <c r="H109" s="70"/>
      <c r="I109" s="443" t="s">
        <v>211</v>
      </c>
      <c r="J109" s="444"/>
      <c r="K109" s="445"/>
      <c r="L109" s="74" t="s">
        <v>131</v>
      </c>
      <c r="M109" s="75" t="s">
        <v>127</v>
      </c>
      <c r="N109" s="76" t="s">
        <v>304</v>
      </c>
      <c r="O109" s="80"/>
      <c r="P109" s="78">
        <f t="shared" si="7"/>
        <v>4041734</v>
      </c>
      <c r="Q109" s="79"/>
      <c r="R109" s="79"/>
      <c r="S109" s="79">
        <v>4041734</v>
      </c>
      <c r="T109" s="79">
        <v>4041734</v>
      </c>
    </row>
    <row r="110" spans="2:20" ht="12.6" customHeight="1" x14ac:dyDescent="0.25">
      <c r="B110" s="55">
        <v>352</v>
      </c>
      <c r="C110" s="55" t="s">
        <v>275</v>
      </c>
      <c r="E110" s="55" t="str">
        <f t="shared" si="6"/>
        <v>239202</v>
      </c>
      <c r="F110" s="68" t="str">
        <f t="shared" si="8"/>
        <v>239</v>
      </c>
      <c r="G110" s="69">
        <v>3</v>
      </c>
      <c r="H110" s="70"/>
      <c r="I110" s="443" t="s">
        <v>211</v>
      </c>
      <c r="J110" s="444"/>
      <c r="K110" s="445"/>
      <c r="L110" s="74" t="s">
        <v>131</v>
      </c>
      <c r="M110" s="75" t="s">
        <v>216</v>
      </c>
      <c r="N110" s="76" t="s">
        <v>305</v>
      </c>
      <c r="O110" s="80"/>
      <c r="P110" s="78">
        <f t="shared" si="7"/>
        <v>462850</v>
      </c>
      <c r="Q110" s="79"/>
      <c r="R110" s="79"/>
      <c r="S110" s="79">
        <v>462850</v>
      </c>
      <c r="T110" s="79">
        <v>462850</v>
      </c>
    </row>
    <row r="111" spans="2:20" ht="12.6" customHeight="1" x14ac:dyDescent="0.25">
      <c r="B111" s="55">
        <v>353</v>
      </c>
      <c r="C111" s="55" t="s">
        <v>306</v>
      </c>
      <c r="E111" s="55" t="str">
        <f t="shared" si="6"/>
        <v>239301</v>
      </c>
      <c r="F111" s="68" t="str">
        <f t="shared" si="8"/>
        <v>239</v>
      </c>
      <c r="G111" s="69">
        <v>3</v>
      </c>
      <c r="H111" s="70"/>
      <c r="I111" s="443" t="s">
        <v>211</v>
      </c>
      <c r="J111" s="444"/>
      <c r="K111" s="445"/>
      <c r="L111" s="74" t="s">
        <v>174</v>
      </c>
      <c r="M111" s="75" t="s">
        <v>127</v>
      </c>
      <c r="N111" s="76" t="s">
        <v>307</v>
      </c>
      <c r="O111" s="80"/>
      <c r="P111" s="78">
        <f t="shared" si="7"/>
        <v>47855.5</v>
      </c>
      <c r="Q111" s="79"/>
      <c r="R111" s="79"/>
      <c r="S111" s="79">
        <v>47855.5</v>
      </c>
      <c r="T111" s="79">
        <v>47855.5</v>
      </c>
    </row>
    <row r="112" spans="2:20" ht="12.6" customHeight="1" x14ac:dyDescent="0.25">
      <c r="B112" s="55">
        <v>354</v>
      </c>
      <c r="C112" s="55" t="s">
        <v>277</v>
      </c>
      <c r="E112" s="55" t="str">
        <f t="shared" si="6"/>
        <v>239501</v>
      </c>
      <c r="F112" s="68" t="str">
        <f t="shared" si="8"/>
        <v>239</v>
      </c>
      <c r="G112" s="69">
        <v>3</v>
      </c>
      <c r="H112" s="70"/>
      <c r="I112" s="443" t="s">
        <v>211</v>
      </c>
      <c r="J112" s="444"/>
      <c r="K112" s="445"/>
      <c r="L112" s="74" t="s">
        <v>138</v>
      </c>
      <c r="M112" s="75" t="s">
        <v>127</v>
      </c>
      <c r="N112" s="76" t="s">
        <v>308</v>
      </c>
      <c r="O112" s="80"/>
      <c r="P112" s="78">
        <f t="shared" si="7"/>
        <v>1300250</v>
      </c>
      <c r="Q112" s="79"/>
      <c r="R112" s="79"/>
      <c r="S112" s="79">
        <v>1300250</v>
      </c>
      <c r="T112" s="79">
        <v>1300250</v>
      </c>
    </row>
    <row r="113" spans="2:22" ht="12.6" customHeight="1" x14ac:dyDescent="0.25">
      <c r="B113" s="55">
        <v>355</v>
      </c>
      <c r="C113" s="55" t="s">
        <v>309</v>
      </c>
      <c r="E113" s="55" t="str">
        <f t="shared" si="6"/>
        <v>239601</v>
      </c>
      <c r="F113" s="68" t="str">
        <f t="shared" si="8"/>
        <v>239</v>
      </c>
      <c r="G113" s="69">
        <v>3</v>
      </c>
      <c r="H113" s="70"/>
      <c r="I113" s="443" t="s">
        <v>211</v>
      </c>
      <c r="J113" s="444"/>
      <c r="K113" s="445"/>
      <c r="L113" s="74" t="s">
        <v>145</v>
      </c>
      <c r="M113" s="75" t="s">
        <v>127</v>
      </c>
      <c r="N113" s="76" t="s">
        <v>310</v>
      </c>
      <c r="O113" s="80"/>
      <c r="P113" s="78">
        <f t="shared" si="7"/>
        <v>1175220</v>
      </c>
      <c r="Q113" s="79"/>
      <c r="R113" s="79"/>
      <c r="S113" s="79">
        <v>1175220</v>
      </c>
      <c r="T113" s="79">
        <v>1175220</v>
      </c>
    </row>
    <row r="114" spans="2:22" ht="12.6" customHeight="1" x14ac:dyDescent="0.25">
      <c r="B114" s="55">
        <v>362</v>
      </c>
      <c r="C114" s="55" t="s">
        <v>311</v>
      </c>
      <c r="E114" s="55" t="str">
        <f t="shared" si="6"/>
        <v>239801</v>
      </c>
      <c r="F114" s="68" t="str">
        <f t="shared" si="8"/>
        <v>239</v>
      </c>
      <c r="G114" s="69">
        <v>3</v>
      </c>
      <c r="H114" s="70"/>
      <c r="I114" s="443" t="s">
        <v>211</v>
      </c>
      <c r="J114" s="444"/>
      <c r="K114" s="445"/>
      <c r="L114" s="74" t="s">
        <v>189</v>
      </c>
      <c r="M114" s="75" t="s">
        <v>127</v>
      </c>
      <c r="N114" s="76" t="s">
        <v>312</v>
      </c>
      <c r="O114" s="80"/>
      <c r="P114" s="78">
        <f t="shared" si="7"/>
        <v>41000</v>
      </c>
      <c r="Q114" s="79"/>
      <c r="R114" s="79"/>
      <c r="S114" s="79">
        <v>41000</v>
      </c>
      <c r="T114" s="79">
        <v>41000</v>
      </c>
    </row>
    <row r="115" spans="2:22" ht="12.6" customHeight="1" x14ac:dyDescent="0.25">
      <c r="B115" s="55">
        <v>363</v>
      </c>
      <c r="C115" s="55" t="s">
        <v>279</v>
      </c>
      <c r="E115" s="55" t="str">
        <f t="shared" si="6"/>
        <v>239802</v>
      </c>
      <c r="F115" s="68" t="str">
        <f t="shared" si="8"/>
        <v>239</v>
      </c>
      <c r="G115" s="69">
        <v>3</v>
      </c>
      <c r="H115" s="70"/>
      <c r="I115" s="443" t="s">
        <v>211</v>
      </c>
      <c r="J115" s="444"/>
      <c r="K115" s="445"/>
      <c r="L115" s="74" t="s">
        <v>189</v>
      </c>
      <c r="M115" s="75" t="s">
        <v>216</v>
      </c>
      <c r="N115" s="76" t="s">
        <v>313</v>
      </c>
      <c r="O115" s="80"/>
      <c r="P115" s="78">
        <f t="shared" si="7"/>
        <v>960000</v>
      </c>
      <c r="Q115" s="79"/>
      <c r="R115" s="79"/>
      <c r="S115" s="79">
        <v>960000</v>
      </c>
      <c r="T115" s="79">
        <v>960000</v>
      </c>
    </row>
    <row r="116" spans="2:22" ht="12.6" customHeight="1" x14ac:dyDescent="0.25">
      <c r="B116" s="55" t="s">
        <v>314</v>
      </c>
      <c r="C116" s="55" t="s">
        <v>291</v>
      </c>
      <c r="E116" s="55" t="str">
        <f t="shared" si="6"/>
        <v>239901</v>
      </c>
      <c r="F116" s="68" t="str">
        <f t="shared" si="8"/>
        <v>239</v>
      </c>
      <c r="G116" s="69">
        <v>3</v>
      </c>
      <c r="H116" s="70"/>
      <c r="I116" s="443" t="s">
        <v>211</v>
      </c>
      <c r="J116" s="444"/>
      <c r="K116" s="445"/>
      <c r="L116" s="74" t="s">
        <v>211</v>
      </c>
      <c r="M116" s="75" t="s">
        <v>127</v>
      </c>
      <c r="N116" s="76" t="s">
        <v>315</v>
      </c>
      <c r="O116" s="80"/>
      <c r="P116" s="78">
        <f t="shared" si="7"/>
        <v>7500</v>
      </c>
      <c r="Q116" s="79"/>
      <c r="R116" s="79"/>
      <c r="S116" s="79">
        <v>7500</v>
      </c>
      <c r="T116" s="79">
        <v>7500</v>
      </c>
    </row>
    <row r="117" spans="2:22" ht="12.6" customHeight="1" x14ac:dyDescent="0.25">
      <c r="B117" s="55" t="s">
        <v>281</v>
      </c>
      <c r="C117" s="55" t="s">
        <v>282</v>
      </c>
      <c r="E117" s="55" t="str">
        <f t="shared" si="6"/>
        <v>239904</v>
      </c>
      <c r="F117" s="68" t="str">
        <f t="shared" si="8"/>
        <v>239</v>
      </c>
      <c r="G117" s="69">
        <v>3</v>
      </c>
      <c r="H117" s="70"/>
      <c r="I117" s="443" t="s">
        <v>211</v>
      </c>
      <c r="J117" s="444"/>
      <c r="K117" s="445"/>
      <c r="L117" s="74" t="s">
        <v>211</v>
      </c>
      <c r="M117" s="75" t="s">
        <v>141</v>
      </c>
      <c r="N117" s="76" t="s">
        <v>316</v>
      </c>
      <c r="O117" s="80"/>
      <c r="P117" s="78">
        <f t="shared" si="7"/>
        <v>2361302</v>
      </c>
      <c r="Q117" s="79"/>
      <c r="R117" s="79"/>
      <c r="S117" s="79">
        <v>2361302</v>
      </c>
      <c r="T117" s="79">
        <v>2361302</v>
      </c>
    </row>
    <row r="118" spans="2:22" ht="12.6" customHeight="1" x14ac:dyDescent="0.25">
      <c r="B118" s="55" t="s">
        <v>317</v>
      </c>
      <c r="C118" s="55" t="s">
        <v>318</v>
      </c>
      <c r="E118" s="55" t="str">
        <f t="shared" si="6"/>
        <v>239905</v>
      </c>
      <c r="F118" s="68" t="str">
        <f t="shared" si="8"/>
        <v>239</v>
      </c>
      <c r="G118" s="69">
        <v>3</v>
      </c>
      <c r="H118" s="70"/>
      <c r="I118" s="443" t="s">
        <v>211</v>
      </c>
      <c r="J118" s="444"/>
      <c r="K118" s="445"/>
      <c r="L118" s="74" t="s">
        <v>211</v>
      </c>
      <c r="M118" s="75" t="s">
        <v>246</v>
      </c>
      <c r="N118" s="76" t="s">
        <v>319</v>
      </c>
      <c r="O118" s="80"/>
      <c r="P118" s="78">
        <f t="shared" si="7"/>
        <v>3758400</v>
      </c>
      <c r="Q118" s="79"/>
      <c r="R118" s="79"/>
      <c r="S118" s="79">
        <v>3758400</v>
      </c>
      <c r="T118" s="79">
        <v>3758400</v>
      </c>
    </row>
    <row r="119" spans="2:22" ht="12.95" customHeight="1" thickBot="1" x14ac:dyDescent="0.3">
      <c r="G119" s="82"/>
      <c r="H119" s="83"/>
      <c r="I119" s="84"/>
      <c r="J119" s="85"/>
      <c r="K119" s="86"/>
      <c r="L119" s="87"/>
      <c r="M119" s="109"/>
      <c r="N119" s="110"/>
      <c r="O119" s="89"/>
      <c r="P119" s="111"/>
      <c r="T119" s="79"/>
    </row>
    <row r="120" spans="2:22" ht="13.5" thickBot="1" x14ac:dyDescent="0.3">
      <c r="C120" s="55" t="s">
        <v>320</v>
      </c>
      <c r="G120" s="91"/>
      <c r="H120" s="92"/>
      <c r="I120" s="92"/>
      <c r="J120" s="92"/>
      <c r="K120" s="92"/>
      <c r="L120" s="92"/>
      <c r="M120" s="93"/>
      <c r="N120" s="94" t="s">
        <v>321</v>
      </c>
      <c r="O120" s="95"/>
      <c r="P120" s="96">
        <f>SUM(P84:P118)</f>
        <v>52501494.529979005</v>
      </c>
      <c r="Q120" s="97"/>
      <c r="R120" s="112"/>
      <c r="S120" s="96">
        <v>52501494.529979005</v>
      </c>
      <c r="T120" s="96">
        <v>52501494.529979005</v>
      </c>
      <c r="V120" s="79"/>
    </row>
    <row r="121" spans="2:22" x14ac:dyDescent="0.25">
      <c r="C121" s="55" t="s">
        <v>322</v>
      </c>
      <c r="G121" s="69"/>
      <c r="H121" s="70"/>
      <c r="I121" s="443"/>
      <c r="J121" s="444"/>
      <c r="K121" s="445"/>
      <c r="L121" s="74"/>
      <c r="M121" s="75"/>
      <c r="N121" s="99" t="s">
        <v>322</v>
      </c>
      <c r="O121" s="100"/>
      <c r="P121" s="105"/>
    </row>
    <row r="122" spans="2:22" ht="12.6" customHeight="1" x14ac:dyDescent="0.25">
      <c r="B122" s="55" t="s">
        <v>323</v>
      </c>
      <c r="C122" s="55" t="s">
        <v>324</v>
      </c>
      <c r="E122" s="55" t="str">
        <f t="shared" ref="E122:E131" si="9">$F$15&amp;$G122&amp;$I122&amp;L122&amp;M122</f>
        <v>241101</v>
      </c>
      <c r="F122" s="68" t="str">
        <f t="shared" ref="F122:F131" si="10">LEFT(E122,3)</f>
        <v>241</v>
      </c>
      <c r="G122" s="69">
        <v>4</v>
      </c>
      <c r="H122" s="70"/>
      <c r="I122" s="443" t="s">
        <v>126</v>
      </c>
      <c r="J122" s="444"/>
      <c r="K122" s="445"/>
      <c r="L122" s="74" t="s">
        <v>126</v>
      </c>
      <c r="M122" s="75" t="s">
        <v>127</v>
      </c>
      <c r="N122" s="76" t="s">
        <v>325</v>
      </c>
      <c r="O122" s="80"/>
      <c r="P122" s="78">
        <f t="shared" ref="P122:P131" si="11">T122</f>
        <v>318675406.75199997</v>
      </c>
      <c r="Q122" s="79"/>
      <c r="R122" s="79"/>
      <c r="S122" s="79">
        <v>318675406.75199997</v>
      </c>
      <c r="T122" s="79">
        <v>318675406.75199997</v>
      </c>
    </row>
    <row r="123" spans="2:22" ht="12.6" customHeight="1" x14ac:dyDescent="0.25">
      <c r="B123" s="55">
        <v>412</v>
      </c>
      <c r="C123" s="55" t="s">
        <v>326</v>
      </c>
      <c r="E123" s="55" t="str">
        <f t="shared" si="9"/>
        <v>241102</v>
      </c>
      <c r="F123" s="68" t="str">
        <f t="shared" si="10"/>
        <v>241</v>
      </c>
      <c r="G123" s="69">
        <v>4</v>
      </c>
      <c r="H123" s="70"/>
      <c r="I123" s="443" t="s">
        <v>126</v>
      </c>
      <c r="J123" s="444"/>
      <c r="K123" s="445"/>
      <c r="L123" s="74" t="s">
        <v>126</v>
      </c>
      <c r="M123" s="75" t="s">
        <v>216</v>
      </c>
      <c r="N123" s="76" t="s">
        <v>327</v>
      </c>
      <c r="O123" s="80"/>
      <c r="P123" s="78">
        <f t="shared" si="11"/>
        <v>1200000</v>
      </c>
      <c r="Q123" s="79"/>
      <c r="R123" s="79"/>
      <c r="S123" s="79">
        <v>1200000</v>
      </c>
      <c r="T123" s="79">
        <v>1200000</v>
      </c>
    </row>
    <row r="124" spans="2:22" ht="12.6" customHeight="1" x14ac:dyDescent="0.25">
      <c r="B124" s="55" t="s">
        <v>328</v>
      </c>
      <c r="C124" s="55" t="s">
        <v>329</v>
      </c>
      <c r="E124" s="55" t="str">
        <f t="shared" si="9"/>
        <v>241401</v>
      </c>
      <c r="F124" s="68" t="str">
        <f t="shared" si="10"/>
        <v>241</v>
      </c>
      <c r="G124" s="69">
        <v>4</v>
      </c>
      <c r="H124" s="70"/>
      <c r="I124" s="443" t="s">
        <v>126</v>
      </c>
      <c r="J124" s="444"/>
      <c r="K124" s="445"/>
      <c r="L124" s="74" t="s">
        <v>135</v>
      </c>
      <c r="M124" s="75" t="s">
        <v>127</v>
      </c>
      <c r="N124" s="76" t="s">
        <v>330</v>
      </c>
      <c r="O124" s="80"/>
      <c r="P124" s="78">
        <f t="shared" si="11"/>
        <v>36500000</v>
      </c>
      <c r="Q124" s="79"/>
      <c r="R124" s="79"/>
      <c r="S124" s="79">
        <v>80091156.583999991</v>
      </c>
      <c r="T124" s="81">
        <v>36500000</v>
      </c>
    </row>
    <row r="125" spans="2:22" ht="12.6" customHeight="1" x14ac:dyDescent="0.25">
      <c r="B125" s="55" t="s">
        <v>328</v>
      </c>
      <c r="C125" s="55" t="s">
        <v>329</v>
      </c>
      <c r="E125" s="55" t="str">
        <f t="shared" si="9"/>
        <v>241401</v>
      </c>
      <c r="F125" s="68" t="str">
        <f t="shared" si="10"/>
        <v>241</v>
      </c>
      <c r="G125" s="69">
        <v>4</v>
      </c>
      <c r="H125" s="70"/>
      <c r="I125" s="443" t="s">
        <v>126</v>
      </c>
      <c r="J125" s="444"/>
      <c r="K125" s="445"/>
      <c r="L125" s="74" t="s">
        <v>135</v>
      </c>
      <c r="M125" s="75" t="s">
        <v>127</v>
      </c>
      <c r="N125" s="76" t="s">
        <v>331</v>
      </c>
      <c r="O125" s="80"/>
      <c r="P125" s="78">
        <f t="shared" si="11"/>
        <v>8735857.6800000016</v>
      </c>
      <c r="Q125" s="79"/>
      <c r="R125" s="79"/>
      <c r="S125" s="79">
        <v>80091156.583999991</v>
      </c>
      <c r="T125" s="81">
        <v>8735857.6800000016</v>
      </c>
    </row>
    <row r="126" spans="2:22" ht="12.6" customHeight="1" x14ac:dyDescent="0.25">
      <c r="B126" s="55" t="s">
        <v>328</v>
      </c>
      <c r="C126" s="55" t="s">
        <v>329</v>
      </c>
      <c r="E126" s="55" t="str">
        <f t="shared" si="9"/>
        <v>241401</v>
      </c>
      <c r="F126" s="68" t="str">
        <f t="shared" si="10"/>
        <v>241</v>
      </c>
      <c r="G126" s="69">
        <v>4</v>
      </c>
      <c r="H126" s="70"/>
      <c r="I126" s="443" t="s">
        <v>126</v>
      </c>
      <c r="J126" s="444"/>
      <c r="K126" s="445"/>
      <c r="L126" s="74" t="s">
        <v>135</v>
      </c>
      <c r="M126" s="75" t="s">
        <v>127</v>
      </c>
      <c r="N126" s="76" t="s">
        <v>332</v>
      </c>
      <c r="O126" s="80"/>
      <c r="P126" s="78">
        <f t="shared" si="11"/>
        <v>1299999.9999999993</v>
      </c>
      <c r="Q126" s="79"/>
      <c r="R126" s="79"/>
      <c r="S126" s="79">
        <v>80091156.583999991</v>
      </c>
      <c r="T126" s="81">
        <v>1299999.9999999993</v>
      </c>
    </row>
    <row r="127" spans="2:22" ht="12.6" customHeight="1" x14ac:dyDescent="0.25">
      <c r="B127" s="55" t="s">
        <v>328</v>
      </c>
      <c r="C127" s="55" t="s">
        <v>329</v>
      </c>
      <c r="E127" s="55" t="str">
        <f t="shared" si="9"/>
        <v>241401</v>
      </c>
      <c r="F127" s="68" t="str">
        <f t="shared" si="10"/>
        <v>241</v>
      </c>
      <c r="G127" s="69">
        <v>4</v>
      </c>
      <c r="H127" s="70"/>
      <c r="I127" s="443" t="s">
        <v>126</v>
      </c>
      <c r="J127" s="444"/>
      <c r="K127" s="445"/>
      <c r="L127" s="74" t="s">
        <v>135</v>
      </c>
      <c r="M127" s="75" t="s">
        <v>127</v>
      </c>
      <c r="N127" s="76" t="s">
        <v>333</v>
      </c>
      <c r="O127" s="80"/>
      <c r="P127" s="78">
        <f t="shared" si="11"/>
        <v>33555298.903999999</v>
      </c>
      <c r="Q127" s="79"/>
      <c r="R127" s="79"/>
      <c r="S127" s="79">
        <v>80091156.583999991</v>
      </c>
      <c r="T127" s="81">
        <v>33555298.903999999</v>
      </c>
    </row>
    <row r="128" spans="2:22" ht="12.6" customHeight="1" x14ac:dyDescent="0.25">
      <c r="B128" s="55" t="s">
        <v>334</v>
      </c>
      <c r="C128" s="55" t="s">
        <v>335</v>
      </c>
      <c r="E128" s="55" t="str">
        <f t="shared" si="9"/>
        <v>241605</v>
      </c>
      <c r="F128" s="68" t="str">
        <f t="shared" si="10"/>
        <v>241</v>
      </c>
      <c r="G128" s="69">
        <v>4</v>
      </c>
      <c r="H128" s="70"/>
      <c r="I128" s="443" t="s">
        <v>126</v>
      </c>
      <c r="J128" s="444"/>
      <c r="K128" s="445"/>
      <c r="L128" s="74" t="s">
        <v>145</v>
      </c>
      <c r="M128" s="75" t="s">
        <v>246</v>
      </c>
      <c r="N128" s="76" t="s">
        <v>336</v>
      </c>
      <c r="O128" s="80"/>
      <c r="P128" s="78">
        <f t="shared" si="11"/>
        <v>4800000</v>
      </c>
      <c r="Q128" s="79"/>
      <c r="R128" s="79"/>
      <c r="S128" s="79">
        <v>4800000</v>
      </c>
      <c r="T128" s="79">
        <v>4800000</v>
      </c>
    </row>
    <row r="129" spans="2:22" ht="12.6" customHeight="1" x14ac:dyDescent="0.25">
      <c r="B129" s="55" t="s">
        <v>328</v>
      </c>
      <c r="C129" s="55" t="s">
        <v>337</v>
      </c>
      <c r="E129" s="55" t="str">
        <f t="shared" si="9"/>
        <v>242102</v>
      </c>
      <c r="F129" s="68" t="str">
        <f t="shared" si="10"/>
        <v>242</v>
      </c>
      <c r="G129" s="69">
        <v>4</v>
      </c>
      <c r="H129" s="70"/>
      <c r="I129" s="443" t="s">
        <v>131</v>
      </c>
      <c r="J129" s="444"/>
      <c r="K129" s="445"/>
      <c r="L129" s="74" t="s">
        <v>126</v>
      </c>
      <c r="M129" s="75" t="s">
        <v>216</v>
      </c>
      <c r="N129" s="76" t="s">
        <v>338</v>
      </c>
      <c r="O129" s="80"/>
      <c r="P129" s="78">
        <f t="shared" si="11"/>
        <v>12018544</v>
      </c>
      <c r="Q129" s="79"/>
      <c r="R129" s="79"/>
      <c r="S129" s="79">
        <v>12018544</v>
      </c>
      <c r="T129" s="79">
        <v>12018544</v>
      </c>
    </row>
    <row r="130" spans="2:22" ht="24.6" customHeight="1" x14ac:dyDescent="0.25">
      <c r="B130" s="55">
        <v>421</v>
      </c>
      <c r="C130" s="55" t="s">
        <v>338</v>
      </c>
      <c r="E130" s="55" t="str">
        <f t="shared" si="9"/>
        <v>242202</v>
      </c>
      <c r="F130" s="68" t="str">
        <f t="shared" si="10"/>
        <v>242</v>
      </c>
      <c r="G130" s="69">
        <v>4</v>
      </c>
      <c r="H130" s="70"/>
      <c r="I130" s="443" t="s">
        <v>131</v>
      </c>
      <c r="J130" s="444"/>
      <c r="K130" s="445"/>
      <c r="L130" s="74" t="s">
        <v>131</v>
      </c>
      <c r="M130" s="75" t="s">
        <v>216</v>
      </c>
      <c r="N130" s="76" t="s">
        <v>339</v>
      </c>
      <c r="O130" s="80"/>
      <c r="P130" s="78">
        <f t="shared" si="11"/>
        <v>148000</v>
      </c>
      <c r="Q130" s="79"/>
      <c r="R130" s="79"/>
      <c r="S130" s="79">
        <v>148000</v>
      </c>
      <c r="T130" s="79">
        <v>148000</v>
      </c>
    </row>
    <row r="131" spans="2:22" ht="12.6" customHeight="1" x14ac:dyDescent="0.25">
      <c r="B131" s="55">
        <v>422</v>
      </c>
      <c r="C131" s="55" t="s">
        <v>340</v>
      </c>
      <c r="E131" s="55" t="str">
        <f t="shared" si="9"/>
        <v>247201</v>
      </c>
      <c r="F131" s="68" t="str">
        <f t="shared" si="10"/>
        <v>247</v>
      </c>
      <c r="G131" s="69">
        <v>4</v>
      </c>
      <c r="H131" s="70"/>
      <c r="I131" s="443" t="s">
        <v>187</v>
      </c>
      <c r="J131" s="444"/>
      <c r="K131" s="445"/>
      <c r="L131" s="74" t="s">
        <v>131</v>
      </c>
      <c r="M131" s="75" t="s">
        <v>127</v>
      </c>
      <c r="N131" s="76" t="s">
        <v>341</v>
      </c>
      <c r="O131" s="80"/>
      <c r="P131" s="78">
        <f t="shared" si="11"/>
        <v>8281475</v>
      </c>
      <c r="Q131" s="79"/>
      <c r="R131" s="79"/>
      <c r="S131" s="79">
        <v>8281475</v>
      </c>
      <c r="T131" s="79">
        <v>8281475</v>
      </c>
    </row>
    <row r="132" spans="2:22" ht="12.95" customHeight="1" thickBot="1" x14ac:dyDescent="0.3">
      <c r="G132" s="82"/>
      <c r="H132" s="83"/>
      <c r="I132" s="84"/>
      <c r="J132" s="85"/>
      <c r="K132" s="86"/>
      <c r="L132" s="87"/>
      <c r="M132" s="104"/>
      <c r="N132" s="113"/>
      <c r="O132" s="77"/>
      <c r="P132" s="105"/>
    </row>
    <row r="133" spans="2:22" ht="13.5" thickBot="1" x14ac:dyDescent="0.3">
      <c r="C133" s="55" t="s">
        <v>342</v>
      </c>
      <c r="G133" s="91"/>
      <c r="H133" s="92"/>
      <c r="I133" s="92"/>
      <c r="J133" s="92"/>
      <c r="K133" s="92"/>
      <c r="L133" s="92"/>
      <c r="M133" s="93"/>
      <c r="N133" s="94" t="s">
        <v>342</v>
      </c>
      <c r="O133" s="95"/>
      <c r="P133" s="96">
        <f>SUM(P122:P131)</f>
        <v>425214582.33599997</v>
      </c>
      <c r="S133" s="96">
        <v>665488052.08799994</v>
      </c>
      <c r="T133" s="96">
        <v>425214582.33599997</v>
      </c>
      <c r="U133" s="106"/>
      <c r="V133" s="79"/>
    </row>
    <row r="134" spans="2:22" x14ac:dyDescent="0.25">
      <c r="C134" s="55" t="s">
        <v>343</v>
      </c>
      <c r="G134" s="59"/>
      <c r="H134" s="60"/>
      <c r="I134" s="61"/>
      <c r="J134" s="62"/>
      <c r="K134" s="63"/>
      <c r="L134" s="107"/>
      <c r="M134" s="104"/>
      <c r="N134" s="99" t="s">
        <v>343</v>
      </c>
      <c r="O134" s="100"/>
      <c r="P134" s="105"/>
    </row>
    <row r="135" spans="2:22" ht="15" x14ac:dyDescent="0.25">
      <c r="B135" s="55">
        <v>611</v>
      </c>
      <c r="C135" s="55" t="s">
        <v>344</v>
      </c>
      <c r="E135" s="55" t="str">
        <f t="shared" ref="E135:E153" si="12">$F$15&amp;$G135&amp;$I135&amp;L135&amp;M135</f>
        <v>261101</v>
      </c>
      <c r="F135" s="68" t="str">
        <f t="shared" ref="F135:F153" si="13">LEFT(E135,3)</f>
        <v>261</v>
      </c>
      <c r="G135" s="69">
        <v>6</v>
      </c>
      <c r="H135" s="70"/>
      <c r="I135" s="443" t="s">
        <v>126</v>
      </c>
      <c r="J135" s="444"/>
      <c r="K135" s="445"/>
      <c r="L135" s="74" t="s">
        <v>126</v>
      </c>
      <c r="M135" s="75" t="s">
        <v>127</v>
      </c>
      <c r="N135" s="76" t="s">
        <v>345</v>
      </c>
      <c r="O135" s="100"/>
      <c r="P135" s="114">
        <f t="shared" ref="P135:P153" si="14">T135</f>
        <v>17671337.734999999</v>
      </c>
      <c r="Q135" s="79"/>
      <c r="S135" s="79">
        <v>17671337.734999999</v>
      </c>
      <c r="T135" s="79">
        <v>17671337.734999999</v>
      </c>
    </row>
    <row r="136" spans="2:22" ht="15" x14ac:dyDescent="0.25">
      <c r="B136" s="55">
        <v>613</v>
      </c>
      <c r="C136" s="55" t="s">
        <v>346</v>
      </c>
      <c r="E136" s="55" t="str">
        <f t="shared" si="12"/>
        <v>261201</v>
      </c>
      <c r="F136" s="68" t="str">
        <f t="shared" si="13"/>
        <v>261</v>
      </c>
      <c r="G136" s="69">
        <v>6</v>
      </c>
      <c r="H136" s="70"/>
      <c r="I136" s="443" t="s">
        <v>126</v>
      </c>
      <c r="J136" s="444"/>
      <c r="K136" s="445"/>
      <c r="L136" s="74" t="s">
        <v>131</v>
      </c>
      <c r="M136" s="75" t="s">
        <v>127</v>
      </c>
      <c r="N136" s="76" t="s">
        <v>347</v>
      </c>
      <c r="O136" s="80"/>
      <c r="P136" s="114">
        <f t="shared" si="14"/>
        <v>196911</v>
      </c>
      <c r="Q136" s="79"/>
      <c r="R136" s="79"/>
      <c r="S136" s="79">
        <v>196911</v>
      </c>
      <c r="T136" s="79">
        <v>196911</v>
      </c>
    </row>
    <row r="137" spans="2:22" ht="15" x14ac:dyDescent="0.25">
      <c r="B137" s="55">
        <v>621</v>
      </c>
      <c r="C137" s="55" t="s">
        <v>348</v>
      </c>
      <c r="E137" s="55" t="str">
        <f t="shared" si="12"/>
        <v>261301</v>
      </c>
      <c r="F137" s="68" t="str">
        <f t="shared" si="13"/>
        <v>261</v>
      </c>
      <c r="G137" s="69">
        <v>6</v>
      </c>
      <c r="H137" s="70"/>
      <c r="I137" s="443" t="s">
        <v>126</v>
      </c>
      <c r="J137" s="444"/>
      <c r="K137" s="445"/>
      <c r="L137" s="74" t="s">
        <v>174</v>
      </c>
      <c r="M137" s="75" t="s">
        <v>127</v>
      </c>
      <c r="N137" s="76" t="s">
        <v>349</v>
      </c>
      <c r="O137" s="80"/>
      <c r="P137" s="114">
        <f t="shared" si="14"/>
        <v>9240000</v>
      </c>
      <c r="Q137" s="79"/>
      <c r="R137" s="79"/>
      <c r="S137" s="79">
        <v>9240000</v>
      </c>
      <c r="T137" s="79">
        <v>9240000</v>
      </c>
    </row>
    <row r="138" spans="2:22" ht="15" x14ac:dyDescent="0.25">
      <c r="B138" s="55">
        <v>641</v>
      </c>
      <c r="C138" s="55" t="s">
        <v>350</v>
      </c>
      <c r="E138" s="55" t="str">
        <f t="shared" si="12"/>
        <v>261401</v>
      </c>
      <c r="F138" s="68" t="str">
        <f t="shared" si="13"/>
        <v>261</v>
      </c>
      <c r="G138" s="69">
        <v>6</v>
      </c>
      <c r="H138" s="70"/>
      <c r="I138" s="443" t="s">
        <v>126</v>
      </c>
      <c r="J138" s="444"/>
      <c r="K138" s="445"/>
      <c r="L138" s="74" t="s">
        <v>135</v>
      </c>
      <c r="M138" s="75" t="s">
        <v>127</v>
      </c>
      <c r="N138" s="76" t="s">
        <v>351</v>
      </c>
      <c r="O138" s="80"/>
      <c r="P138" s="114">
        <f t="shared" si="14"/>
        <v>886200</v>
      </c>
      <c r="Q138" s="79"/>
      <c r="R138" s="79"/>
      <c r="S138" s="79">
        <v>886200</v>
      </c>
      <c r="T138" s="79">
        <v>886200</v>
      </c>
    </row>
    <row r="139" spans="2:22" ht="15" x14ac:dyDescent="0.25">
      <c r="B139" s="55">
        <v>655</v>
      </c>
      <c r="C139" s="55" t="s">
        <v>352</v>
      </c>
      <c r="E139" s="55" t="str">
        <f t="shared" si="12"/>
        <v>262101</v>
      </c>
      <c r="F139" s="68" t="str">
        <f t="shared" si="13"/>
        <v>262</v>
      </c>
      <c r="G139" s="69">
        <v>6</v>
      </c>
      <c r="H139" s="70"/>
      <c r="I139" s="443" t="s">
        <v>131</v>
      </c>
      <c r="J139" s="444"/>
      <c r="K139" s="445"/>
      <c r="L139" s="74" t="s">
        <v>126</v>
      </c>
      <c r="M139" s="75" t="s">
        <v>127</v>
      </c>
      <c r="N139" s="76" t="s">
        <v>353</v>
      </c>
      <c r="O139" s="80"/>
      <c r="P139" s="114">
        <f t="shared" si="14"/>
        <v>3100000</v>
      </c>
      <c r="Q139" s="79"/>
      <c r="R139" s="79"/>
      <c r="S139" s="79">
        <v>3100000</v>
      </c>
      <c r="T139" s="79">
        <v>3100000</v>
      </c>
    </row>
    <row r="140" spans="2:22" ht="15" x14ac:dyDescent="0.25">
      <c r="B140" s="55">
        <v>613</v>
      </c>
      <c r="C140" s="55" t="s">
        <v>346</v>
      </c>
      <c r="E140" s="55" t="str">
        <f t="shared" si="12"/>
        <v>263101</v>
      </c>
      <c r="F140" s="68" t="str">
        <f t="shared" si="13"/>
        <v>263</v>
      </c>
      <c r="G140" s="69">
        <v>6</v>
      </c>
      <c r="H140" s="70"/>
      <c r="I140" s="443" t="s">
        <v>174</v>
      </c>
      <c r="J140" s="444"/>
      <c r="K140" s="445"/>
      <c r="L140" s="74" t="s">
        <v>126</v>
      </c>
      <c r="M140" s="75" t="s">
        <v>127</v>
      </c>
      <c r="N140" s="76" t="s">
        <v>354</v>
      </c>
      <c r="O140" s="80"/>
      <c r="P140" s="114">
        <f t="shared" si="14"/>
        <v>279128</v>
      </c>
      <c r="Q140" s="79"/>
      <c r="R140" s="79"/>
      <c r="S140" s="79">
        <v>279128</v>
      </c>
      <c r="T140" s="79">
        <v>279128</v>
      </c>
    </row>
    <row r="141" spans="2:22" ht="15" x14ac:dyDescent="0.25">
      <c r="B141" s="55">
        <v>621</v>
      </c>
      <c r="C141" s="55" t="s">
        <v>348</v>
      </c>
      <c r="E141" s="55" t="str">
        <f t="shared" si="12"/>
        <v>263201</v>
      </c>
      <c r="F141" s="68" t="str">
        <f t="shared" si="13"/>
        <v>263</v>
      </c>
      <c r="G141" s="69">
        <v>6</v>
      </c>
      <c r="H141" s="70"/>
      <c r="I141" s="443" t="s">
        <v>174</v>
      </c>
      <c r="J141" s="444"/>
      <c r="K141" s="445"/>
      <c r="L141" s="74" t="s">
        <v>131</v>
      </c>
      <c r="M141" s="75" t="s">
        <v>127</v>
      </c>
      <c r="N141" s="76" t="s">
        <v>355</v>
      </c>
      <c r="O141" s="80"/>
      <c r="P141" s="114">
        <f t="shared" si="14"/>
        <v>48500</v>
      </c>
      <c r="Q141" s="79"/>
      <c r="R141" s="79"/>
      <c r="S141" s="79">
        <v>48500</v>
      </c>
      <c r="T141" s="79">
        <v>48500</v>
      </c>
    </row>
    <row r="142" spans="2:22" ht="15" x14ac:dyDescent="0.25">
      <c r="B142" s="55">
        <v>641</v>
      </c>
      <c r="C142" s="55" t="s">
        <v>350</v>
      </c>
      <c r="E142" s="55" t="str">
        <f t="shared" si="12"/>
        <v>264101</v>
      </c>
      <c r="F142" s="68" t="str">
        <f t="shared" si="13"/>
        <v>264</v>
      </c>
      <c r="G142" s="69">
        <v>6</v>
      </c>
      <c r="H142" s="70"/>
      <c r="I142" s="443" t="s">
        <v>135</v>
      </c>
      <c r="J142" s="444"/>
      <c r="K142" s="445"/>
      <c r="L142" s="74" t="s">
        <v>126</v>
      </c>
      <c r="M142" s="75" t="s">
        <v>127</v>
      </c>
      <c r="N142" s="76" t="s">
        <v>356</v>
      </c>
      <c r="O142" s="80"/>
      <c r="P142" s="114">
        <f t="shared" si="14"/>
        <v>12500000</v>
      </c>
      <c r="Q142" s="79"/>
      <c r="R142" s="79"/>
      <c r="S142" s="79">
        <v>12500000</v>
      </c>
      <c r="T142" s="79">
        <v>12500000</v>
      </c>
    </row>
    <row r="143" spans="2:22" ht="15" x14ac:dyDescent="0.25">
      <c r="B143" s="55">
        <v>654</v>
      </c>
      <c r="C143" s="55" t="s">
        <v>357</v>
      </c>
      <c r="E143" s="55" t="str">
        <f t="shared" si="12"/>
        <v>264701</v>
      </c>
      <c r="F143" s="68" t="str">
        <f t="shared" si="13"/>
        <v>264</v>
      </c>
      <c r="G143" s="69">
        <v>6</v>
      </c>
      <c r="H143" s="70"/>
      <c r="I143" s="443" t="s">
        <v>135</v>
      </c>
      <c r="J143" s="444"/>
      <c r="K143" s="445"/>
      <c r="L143" s="74" t="s">
        <v>187</v>
      </c>
      <c r="M143" s="75" t="s">
        <v>127</v>
      </c>
      <c r="N143" s="76" t="s">
        <v>358</v>
      </c>
      <c r="O143" s="80"/>
      <c r="P143" s="114">
        <f t="shared" si="14"/>
        <v>136500</v>
      </c>
      <c r="Q143" s="79"/>
      <c r="R143" s="79"/>
      <c r="S143" s="79">
        <v>136500</v>
      </c>
      <c r="T143" s="79">
        <v>136500</v>
      </c>
    </row>
    <row r="144" spans="2:22" ht="15" x14ac:dyDescent="0.25">
      <c r="B144" s="55">
        <v>655</v>
      </c>
      <c r="C144" s="55" t="s">
        <v>352</v>
      </c>
      <c r="E144" s="55" t="str">
        <f t="shared" si="12"/>
        <v>264801</v>
      </c>
      <c r="F144" s="68" t="str">
        <f t="shared" si="13"/>
        <v>264</v>
      </c>
      <c r="G144" s="69">
        <v>6</v>
      </c>
      <c r="H144" s="70"/>
      <c r="I144" s="443" t="s">
        <v>135</v>
      </c>
      <c r="J144" s="444"/>
      <c r="K144" s="445"/>
      <c r="L144" s="74" t="s">
        <v>189</v>
      </c>
      <c r="M144" s="75" t="s">
        <v>127</v>
      </c>
      <c r="N144" s="76" t="s">
        <v>359</v>
      </c>
      <c r="O144" s="80"/>
      <c r="P144" s="114">
        <f t="shared" si="14"/>
        <v>6818300</v>
      </c>
      <c r="Q144" s="79"/>
      <c r="R144" s="79"/>
      <c r="S144" s="79">
        <v>6818300</v>
      </c>
      <c r="T144" s="79">
        <v>6818300</v>
      </c>
    </row>
    <row r="145" spans="2:20" ht="15" x14ac:dyDescent="0.25">
      <c r="B145" s="55">
        <v>613</v>
      </c>
      <c r="C145" s="55" t="s">
        <v>346</v>
      </c>
      <c r="E145" s="55" t="str">
        <f t="shared" si="12"/>
        <v>265101</v>
      </c>
      <c r="F145" s="68" t="str">
        <f t="shared" si="13"/>
        <v>265</v>
      </c>
      <c r="G145" s="69">
        <v>6</v>
      </c>
      <c r="H145" s="70"/>
      <c r="I145" s="443" t="s">
        <v>138</v>
      </c>
      <c r="J145" s="444"/>
      <c r="K145" s="445"/>
      <c r="L145" s="74" t="s">
        <v>126</v>
      </c>
      <c r="M145" s="75" t="s">
        <v>127</v>
      </c>
      <c r="N145" s="76" t="s">
        <v>360</v>
      </c>
      <c r="O145" s="80"/>
      <c r="P145" s="114">
        <f t="shared" si="14"/>
        <v>14300.000000000002</v>
      </c>
      <c r="Q145" s="79"/>
      <c r="R145" s="79"/>
      <c r="S145" s="79">
        <v>14300.000000000002</v>
      </c>
      <c r="T145" s="79">
        <v>14300.000000000002</v>
      </c>
    </row>
    <row r="146" spans="2:20" ht="15" x14ac:dyDescent="0.25">
      <c r="B146" s="55">
        <v>621</v>
      </c>
      <c r="C146" s="55" t="s">
        <v>348</v>
      </c>
      <c r="E146" s="55" t="str">
        <f t="shared" si="12"/>
        <v>265201</v>
      </c>
      <c r="F146" s="68" t="str">
        <f t="shared" si="13"/>
        <v>265</v>
      </c>
      <c r="G146" s="69">
        <v>6</v>
      </c>
      <c r="H146" s="70"/>
      <c r="I146" s="443" t="s">
        <v>138</v>
      </c>
      <c r="J146" s="444"/>
      <c r="K146" s="445"/>
      <c r="L146" s="74" t="s">
        <v>131</v>
      </c>
      <c r="M146" s="75" t="s">
        <v>127</v>
      </c>
      <c r="N146" s="76" t="s">
        <v>361</v>
      </c>
      <c r="O146" s="80"/>
      <c r="P146" s="114">
        <f t="shared" si="14"/>
        <v>17446000</v>
      </c>
      <c r="Q146" s="79"/>
      <c r="R146" s="79"/>
      <c r="S146" s="79">
        <v>17446000</v>
      </c>
      <c r="T146" s="79">
        <v>17446000</v>
      </c>
    </row>
    <row r="147" spans="2:20" ht="25.5" x14ac:dyDescent="0.25">
      <c r="B147" s="55">
        <v>641</v>
      </c>
      <c r="C147" s="55" t="s">
        <v>350</v>
      </c>
      <c r="E147" s="55" t="str">
        <f t="shared" si="12"/>
        <v>265202</v>
      </c>
      <c r="F147" s="68" t="str">
        <f t="shared" si="13"/>
        <v>265</v>
      </c>
      <c r="G147" s="69">
        <v>6</v>
      </c>
      <c r="H147" s="70"/>
      <c r="I147" s="443" t="s">
        <v>138</v>
      </c>
      <c r="J147" s="444"/>
      <c r="K147" s="445"/>
      <c r="L147" s="74" t="s">
        <v>131</v>
      </c>
      <c r="M147" s="75" t="s">
        <v>216</v>
      </c>
      <c r="N147" s="76" t="s">
        <v>362</v>
      </c>
      <c r="O147" s="80"/>
      <c r="P147" s="114">
        <f t="shared" si="14"/>
        <v>630000</v>
      </c>
      <c r="Q147" s="79"/>
      <c r="R147" s="79"/>
      <c r="S147" s="79">
        <v>630000</v>
      </c>
      <c r="T147" s="79">
        <v>630000</v>
      </c>
    </row>
    <row r="148" spans="2:20" ht="15" x14ac:dyDescent="0.25">
      <c r="B148" s="55">
        <v>654</v>
      </c>
      <c r="C148" s="55" t="s">
        <v>357</v>
      </c>
      <c r="E148" s="55" t="str">
        <f t="shared" si="12"/>
        <v>265401</v>
      </c>
      <c r="F148" s="68" t="str">
        <f t="shared" si="13"/>
        <v>265</v>
      </c>
      <c r="G148" s="69">
        <v>6</v>
      </c>
      <c r="H148" s="70"/>
      <c r="I148" s="443" t="s">
        <v>138</v>
      </c>
      <c r="J148" s="444"/>
      <c r="K148" s="445"/>
      <c r="L148" s="74" t="s">
        <v>135</v>
      </c>
      <c r="M148" s="75" t="s">
        <v>127</v>
      </c>
      <c r="N148" s="76" t="s">
        <v>363</v>
      </c>
      <c r="O148" s="80"/>
      <c r="P148" s="114">
        <f t="shared" si="14"/>
        <v>16644650.073379997</v>
      </c>
      <c r="Q148" s="79"/>
      <c r="R148" s="79"/>
      <c r="S148" s="79">
        <v>16644650.073379997</v>
      </c>
      <c r="T148" s="79">
        <v>16644650.073379997</v>
      </c>
    </row>
    <row r="149" spans="2:20" ht="15" x14ac:dyDescent="0.25">
      <c r="B149" s="55">
        <v>655</v>
      </c>
      <c r="C149" s="55" t="s">
        <v>352</v>
      </c>
      <c r="E149" s="55" t="str">
        <f t="shared" si="12"/>
        <v>265501</v>
      </c>
      <c r="F149" s="68" t="str">
        <f t="shared" si="13"/>
        <v>265</v>
      </c>
      <c r="G149" s="69">
        <v>6</v>
      </c>
      <c r="H149" s="70"/>
      <c r="I149" s="443" t="s">
        <v>138</v>
      </c>
      <c r="J149" s="444"/>
      <c r="K149" s="445"/>
      <c r="L149" s="74" t="s">
        <v>138</v>
      </c>
      <c r="M149" s="75" t="s">
        <v>127</v>
      </c>
      <c r="N149" s="76" t="s">
        <v>364</v>
      </c>
      <c r="O149" s="80"/>
      <c r="P149" s="114">
        <f t="shared" si="14"/>
        <v>5196249</v>
      </c>
      <c r="Q149" s="79"/>
      <c r="R149" s="79"/>
      <c r="S149" s="79">
        <v>5196249</v>
      </c>
      <c r="T149" s="79">
        <v>5196249</v>
      </c>
    </row>
    <row r="150" spans="2:20" ht="15" x14ac:dyDescent="0.25">
      <c r="B150" s="55">
        <v>662</v>
      </c>
      <c r="C150" s="55" t="s">
        <v>365</v>
      </c>
      <c r="E150" s="55" t="str">
        <f t="shared" si="12"/>
        <v>265601</v>
      </c>
      <c r="F150" s="68" t="str">
        <f t="shared" si="13"/>
        <v>265</v>
      </c>
      <c r="G150" s="69">
        <v>6</v>
      </c>
      <c r="H150" s="70"/>
      <c r="I150" s="443" t="s">
        <v>138</v>
      </c>
      <c r="J150" s="444"/>
      <c r="K150" s="445"/>
      <c r="L150" s="74" t="s">
        <v>145</v>
      </c>
      <c r="M150" s="75" t="s">
        <v>127</v>
      </c>
      <c r="N150" s="76" t="s">
        <v>366</v>
      </c>
      <c r="O150" s="80"/>
      <c r="P150" s="114">
        <f t="shared" si="14"/>
        <v>6097300</v>
      </c>
      <c r="Q150" s="79"/>
      <c r="R150" s="79"/>
      <c r="S150" s="79">
        <v>6097300</v>
      </c>
      <c r="T150" s="79">
        <v>6097300</v>
      </c>
    </row>
    <row r="151" spans="2:20" ht="15" x14ac:dyDescent="0.25">
      <c r="B151" s="55">
        <v>613</v>
      </c>
      <c r="C151" s="55" t="s">
        <v>346</v>
      </c>
      <c r="E151" s="55" t="str">
        <f t="shared" si="12"/>
        <v>265701</v>
      </c>
      <c r="F151" s="68" t="str">
        <f t="shared" si="13"/>
        <v>265</v>
      </c>
      <c r="G151" s="69">
        <v>6</v>
      </c>
      <c r="H151" s="70"/>
      <c r="I151" s="443" t="s">
        <v>138</v>
      </c>
      <c r="J151" s="444"/>
      <c r="K151" s="445"/>
      <c r="L151" s="74" t="s">
        <v>187</v>
      </c>
      <c r="M151" s="75" t="s">
        <v>127</v>
      </c>
      <c r="N151" s="76" t="s">
        <v>367</v>
      </c>
      <c r="O151" s="80"/>
      <c r="P151" s="114">
        <f t="shared" si="14"/>
        <v>144500</v>
      </c>
      <c r="Q151" s="79"/>
      <c r="R151" s="79"/>
      <c r="S151" s="79">
        <v>144500</v>
      </c>
      <c r="T151" s="79">
        <v>144500</v>
      </c>
    </row>
    <row r="152" spans="2:20" ht="15" x14ac:dyDescent="0.25">
      <c r="B152" s="55">
        <v>641</v>
      </c>
      <c r="C152" s="55" t="s">
        <v>350</v>
      </c>
      <c r="E152" s="55" t="str">
        <f t="shared" si="12"/>
        <v>266201</v>
      </c>
      <c r="F152" s="68" t="str">
        <f t="shared" si="13"/>
        <v>266</v>
      </c>
      <c r="G152" s="69">
        <v>6</v>
      </c>
      <c r="H152" s="70"/>
      <c r="I152" s="443" t="s">
        <v>145</v>
      </c>
      <c r="J152" s="444"/>
      <c r="K152" s="445"/>
      <c r="L152" s="74" t="s">
        <v>131</v>
      </c>
      <c r="M152" s="75" t="s">
        <v>127</v>
      </c>
      <c r="N152" s="76" t="s">
        <v>368</v>
      </c>
      <c r="O152" s="80"/>
      <c r="P152" s="114">
        <f t="shared" si="14"/>
        <v>18223236.614999998</v>
      </c>
      <c r="Q152" s="79"/>
      <c r="R152" s="79"/>
      <c r="S152" s="79">
        <v>18223236.614999998</v>
      </c>
      <c r="T152" s="79">
        <v>18223236.614999998</v>
      </c>
    </row>
    <row r="153" spans="2:20" ht="15" x14ac:dyDescent="0.25">
      <c r="B153" s="55">
        <v>654</v>
      </c>
      <c r="C153" s="55" t="s">
        <v>357</v>
      </c>
      <c r="E153" s="55" t="str">
        <f t="shared" si="12"/>
        <v>268301</v>
      </c>
      <c r="F153" s="68" t="str">
        <f t="shared" si="13"/>
        <v>268</v>
      </c>
      <c r="G153" s="69">
        <v>6</v>
      </c>
      <c r="H153" s="70"/>
      <c r="I153" s="443" t="s">
        <v>189</v>
      </c>
      <c r="J153" s="444"/>
      <c r="K153" s="445"/>
      <c r="L153" s="74" t="s">
        <v>174</v>
      </c>
      <c r="M153" s="75" t="s">
        <v>127</v>
      </c>
      <c r="N153" s="76" t="s">
        <v>369</v>
      </c>
      <c r="O153" s="80"/>
      <c r="P153" s="114">
        <f t="shared" si="14"/>
        <v>221798144.48250002</v>
      </c>
      <c r="Q153" s="79"/>
      <c r="R153" s="79"/>
      <c r="S153" s="79">
        <v>221798144.48250002</v>
      </c>
      <c r="T153" s="79">
        <v>221798144.48250002</v>
      </c>
    </row>
    <row r="154" spans="2:20" ht="12.95" customHeight="1" thickBot="1" x14ac:dyDescent="0.3">
      <c r="G154" s="69"/>
      <c r="H154" s="70"/>
      <c r="I154" s="84"/>
      <c r="J154" s="85"/>
      <c r="K154" s="86"/>
      <c r="L154" s="87"/>
      <c r="M154" s="115"/>
      <c r="N154" s="76"/>
      <c r="O154" s="80"/>
      <c r="P154" s="105"/>
    </row>
    <row r="155" spans="2:20" ht="26.25" thickBot="1" x14ac:dyDescent="0.3">
      <c r="C155" s="55" t="s">
        <v>370</v>
      </c>
      <c r="G155" s="91"/>
      <c r="H155" s="92"/>
      <c r="I155" s="92"/>
      <c r="J155" s="92"/>
      <c r="K155" s="92"/>
      <c r="L155" s="92"/>
      <c r="M155" s="93"/>
      <c r="N155" s="116" t="s">
        <v>370</v>
      </c>
      <c r="O155" s="95"/>
      <c r="P155" s="96">
        <f>SUM(P135:P153)</f>
        <v>337071256.90587997</v>
      </c>
      <c r="R155" s="112"/>
      <c r="S155" s="96">
        <v>337071256.90587997</v>
      </c>
      <c r="T155" s="96">
        <v>337071256.90587997</v>
      </c>
    </row>
    <row r="156" spans="2:20" ht="15" x14ac:dyDescent="0.25">
      <c r="C156" s="55" t="s">
        <v>371</v>
      </c>
      <c r="F156" s="68" t="str">
        <f t="shared" ref="F156:F157" si="15">LEFT(E156,3)</f>
        <v/>
      </c>
      <c r="G156" s="59"/>
      <c r="H156" s="60"/>
      <c r="I156" s="61"/>
      <c r="J156" s="62"/>
      <c r="K156" s="63"/>
      <c r="L156" s="64"/>
      <c r="M156" s="104"/>
      <c r="N156" s="99" t="s">
        <v>371</v>
      </c>
      <c r="O156" s="100"/>
      <c r="P156" s="114"/>
    </row>
    <row r="157" spans="2:20" ht="12.6" customHeight="1" x14ac:dyDescent="0.25">
      <c r="B157" s="55" t="s">
        <v>372</v>
      </c>
      <c r="C157" s="55" t="s">
        <v>373</v>
      </c>
      <c r="E157" s="55" t="str">
        <f t="shared" ref="E157" si="16">$F$15&amp;$G157&amp;$I157&amp;L157&amp;M157</f>
        <v>271201</v>
      </c>
      <c r="F157" s="68" t="str">
        <f t="shared" si="15"/>
        <v>271</v>
      </c>
      <c r="G157" s="69">
        <v>7</v>
      </c>
      <c r="H157" s="70"/>
      <c r="I157" s="443">
        <v>1</v>
      </c>
      <c r="J157" s="444"/>
      <c r="K157" s="445"/>
      <c r="L157" s="74">
        <v>2</v>
      </c>
      <c r="M157" s="75" t="s">
        <v>127</v>
      </c>
      <c r="N157" s="76" t="s">
        <v>374</v>
      </c>
      <c r="O157" s="80"/>
      <c r="P157" s="114">
        <f>T157</f>
        <v>141749205.8475</v>
      </c>
      <c r="Q157" s="79"/>
      <c r="R157" s="79"/>
      <c r="S157" s="79">
        <v>141749205.8475</v>
      </c>
      <c r="T157" s="79">
        <v>141749205.8475</v>
      </c>
    </row>
    <row r="158" spans="2:20" ht="12.6" customHeight="1" x14ac:dyDescent="0.25">
      <c r="G158" s="117"/>
      <c r="H158" s="118"/>
      <c r="I158" s="119"/>
      <c r="J158" s="120"/>
      <c r="K158" s="121"/>
      <c r="L158" s="122"/>
      <c r="M158" s="123"/>
      <c r="N158" s="124"/>
      <c r="O158" s="125"/>
      <c r="P158" s="105"/>
    </row>
    <row r="159" spans="2:20" ht="13.5" thickBot="1" x14ac:dyDescent="0.3">
      <c r="C159" s="55" t="s">
        <v>375</v>
      </c>
      <c r="G159" s="126"/>
      <c r="H159" s="127"/>
      <c r="I159" s="127"/>
      <c r="J159" s="127"/>
      <c r="K159" s="127"/>
      <c r="L159" s="127"/>
      <c r="M159" s="128"/>
      <c r="N159" s="129" t="s">
        <v>375</v>
      </c>
      <c r="O159" s="130"/>
      <c r="P159" s="131">
        <f>P157</f>
        <v>141749205.8475</v>
      </c>
      <c r="R159" s="112"/>
      <c r="S159" s="131">
        <v>141749205.8475</v>
      </c>
      <c r="T159" s="131">
        <v>141749205.8475</v>
      </c>
    </row>
    <row r="160" spans="2:20" ht="13.5" thickBot="1" x14ac:dyDescent="0.3">
      <c r="C160" s="55" t="s">
        <v>376</v>
      </c>
      <c r="G160" s="91"/>
      <c r="H160" s="92"/>
      <c r="I160" s="92"/>
      <c r="J160" s="92"/>
      <c r="K160" s="92"/>
      <c r="L160" s="92"/>
      <c r="M160" s="93"/>
      <c r="N160" s="94" t="s">
        <v>376</v>
      </c>
      <c r="O160" s="95"/>
      <c r="P160" s="96">
        <f>P38+P82+P120+P133+P155+P159</f>
        <v>4261146897.1897759</v>
      </c>
    </row>
    <row r="161" spans="2:19" ht="13.5" thickBot="1" x14ac:dyDescent="0.3">
      <c r="F161" s="72">
        <v>3</v>
      </c>
      <c r="G161" s="85"/>
      <c r="H161" s="85"/>
      <c r="I161" s="85"/>
      <c r="J161" s="85"/>
      <c r="K161" s="85"/>
      <c r="L161" s="85"/>
      <c r="M161" s="132"/>
      <c r="N161" s="133"/>
      <c r="O161" s="134"/>
      <c r="P161" s="135"/>
    </row>
    <row r="162" spans="2:19" x14ac:dyDescent="0.25">
      <c r="C162" s="55" t="s">
        <v>377</v>
      </c>
      <c r="G162" s="136"/>
      <c r="H162" s="137"/>
      <c r="I162" s="138"/>
      <c r="J162" s="139"/>
      <c r="K162" s="140"/>
      <c r="L162" s="141"/>
      <c r="M162" s="98"/>
      <c r="N162" s="99" t="s">
        <v>377</v>
      </c>
      <c r="O162" s="100"/>
      <c r="P162" s="105"/>
    </row>
    <row r="163" spans="2:19" ht="25.5" x14ac:dyDescent="0.25">
      <c r="B163" s="55" t="s">
        <v>378</v>
      </c>
      <c r="C163" s="55" t="s">
        <v>379</v>
      </c>
      <c r="E163" s="55" t="str">
        <f>$F$161&amp;$G163&amp;$I163&amp;L163&amp;M163</f>
        <v>311501</v>
      </c>
      <c r="F163" s="68" t="str">
        <f t="shared" ref="F163:F165" si="17">LEFT(E163,3)</f>
        <v>311</v>
      </c>
      <c r="G163" s="142">
        <v>1</v>
      </c>
      <c r="H163" s="143"/>
      <c r="I163" s="443">
        <v>1</v>
      </c>
      <c r="J163" s="444"/>
      <c r="K163" s="445"/>
      <c r="L163" s="74">
        <v>5</v>
      </c>
      <c r="M163" s="75" t="s">
        <v>127</v>
      </c>
      <c r="N163" s="76" t="s">
        <v>379</v>
      </c>
      <c r="O163" s="80"/>
      <c r="P163" s="78">
        <v>14296273.852318034</v>
      </c>
    </row>
    <row r="164" spans="2:19" ht="25.5" x14ac:dyDescent="0.25">
      <c r="B164" s="55" t="s">
        <v>380</v>
      </c>
      <c r="C164" s="55" t="s">
        <v>381</v>
      </c>
      <c r="E164" s="55" t="str">
        <f t="shared" ref="E164:E165" si="18">$F$161&amp;$G164&amp;$I164&amp;L164&amp;M164</f>
        <v>312601</v>
      </c>
      <c r="F164" s="68" t="str">
        <f t="shared" si="17"/>
        <v>312</v>
      </c>
      <c r="G164" s="142">
        <v>1</v>
      </c>
      <c r="H164" s="143"/>
      <c r="I164" s="443">
        <v>2</v>
      </c>
      <c r="J164" s="444"/>
      <c r="K164" s="445"/>
      <c r="L164" s="74">
        <v>6</v>
      </c>
      <c r="M164" s="75" t="s">
        <v>127</v>
      </c>
      <c r="N164" s="76" t="s">
        <v>381</v>
      </c>
      <c r="O164" s="80"/>
      <c r="P164" s="78">
        <v>18130206.924181964</v>
      </c>
    </row>
    <row r="165" spans="2:19" ht="25.5" x14ac:dyDescent="0.25">
      <c r="B165" s="55" t="s">
        <v>380</v>
      </c>
      <c r="C165" s="55" t="s">
        <v>382</v>
      </c>
      <c r="E165" s="55" t="str">
        <f t="shared" si="18"/>
        <v>312601</v>
      </c>
      <c r="F165" s="68" t="str">
        <f t="shared" si="17"/>
        <v>312</v>
      </c>
      <c r="G165" s="142">
        <v>1</v>
      </c>
      <c r="H165" s="143"/>
      <c r="I165" s="443">
        <v>2</v>
      </c>
      <c r="J165" s="444"/>
      <c r="K165" s="445"/>
      <c r="L165" s="74">
        <v>6</v>
      </c>
      <c r="M165" s="75" t="s">
        <v>127</v>
      </c>
      <c r="N165" s="76" t="s">
        <v>382</v>
      </c>
      <c r="O165" s="80"/>
      <c r="P165" s="78">
        <v>1458185.19</v>
      </c>
    </row>
    <row r="166" spans="2:19" ht="12.95" customHeight="1" thickBot="1" x14ac:dyDescent="0.3">
      <c r="G166" s="144"/>
      <c r="H166" s="145"/>
      <c r="I166" s="146"/>
      <c r="J166" s="147"/>
      <c r="K166" s="148"/>
      <c r="L166" s="149"/>
      <c r="M166" s="109"/>
      <c r="N166" s="88"/>
      <c r="O166" s="89"/>
      <c r="P166" s="90"/>
    </row>
    <row r="167" spans="2:19" ht="13.5" thickBot="1" x14ac:dyDescent="0.3">
      <c r="C167" s="55" t="s">
        <v>383</v>
      </c>
      <c r="F167" s="55">
        <v>4</v>
      </c>
      <c r="G167" s="150"/>
      <c r="H167" s="151"/>
      <c r="I167" s="151"/>
      <c r="J167" s="151"/>
      <c r="K167" s="151"/>
      <c r="L167" s="151"/>
      <c r="M167" s="152"/>
      <c r="N167" s="94" t="s">
        <v>383</v>
      </c>
      <c r="O167" s="95"/>
      <c r="P167" s="96">
        <f>SUM(P163:P165)</f>
        <v>33884665.966499999</v>
      </c>
    </row>
    <row r="168" spans="2:19" x14ac:dyDescent="0.25">
      <c r="C168" s="55" t="s">
        <v>384</v>
      </c>
      <c r="G168" s="136"/>
      <c r="H168" s="137"/>
      <c r="I168" s="71"/>
      <c r="J168" s="72"/>
      <c r="K168" s="73"/>
      <c r="L168" s="153"/>
      <c r="M168" s="98"/>
      <c r="N168" s="99" t="s">
        <v>384</v>
      </c>
      <c r="O168" s="100"/>
      <c r="P168" s="105"/>
      <c r="Q168" s="97"/>
      <c r="R168" s="97"/>
    </row>
    <row r="169" spans="2:19" ht="11.45" customHeight="1" x14ac:dyDescent="0.25">
      <c r="B169" s="55" t="s">
        <v>323</v>
      </c>
      <c r="C169" s="55" t="s">
        <v>385</v>
      </c>
      <c r="E169" s="55" t="str">
        <f>$F$167&amp;$G169&amp;$I169&amp;L169&amp;M169</f>
        <v>411101</v>
      </c>
      <c r="F169" s="68" t="str">
        <f t="shared" ref="F169:F173" si="19">LEFT(E169,3)</f>
        <v>411</v>
      </c>
      <c r="G169" s="142">
        <v>1</v>
      </c>
      <c r="H169" s="143"/>
      <c r="I169" s="443">
        <v>1</v>
      </c>
      <c r="J169" s="444"/>
      <c r="K169" s="445"/>
      <c r="L169" s="74">
        <v>1</v>
      </c>
      <c r="M169" s="75" t="s">
        <v>127</v>
      </c>
      <c r="N169" s="76" t="s">
        <v>386</v>
      </c>
      <c r="O169" s="80"/>
      <c r="P169" s="78">
        <v>460546700.20521164</v>
      </c>
      <c r="R169" s="97"/>
      <c r="S169" s="97"/>
    </row>
    <row r="170" spans="2:19" ht="12.6" customHeight="1" x14ac:dyDescent="0.25">
      <c r="B170" s="55" t="s">
        <v>387</v>
      </c>
      <c r="C170" s="55" t="s">
        <v>388</v>
      </c>
      <c r="E170" s="55" t="str">
        <f t="shared" ref="E170:E173" si="20">$F$167&amp;$G170&amp;$I170&amp;L170&amp;M170</f>
        <v>411201</v>
      </c>
      <c r="F170" s="68" t="str">
        <f t="shared" si="19"/>
        <v>411</v>
      </c>
      <c r="G170" s="142">
        <v>1</v>
      </c>
      <c r="H170" s="143"/>
      <c r="I170" s="443">
        <v>1</v>
      </c>
      <c r="J170" s="444"/>
      <c r="K170" s="445"/>
      <c r="L170" s="74">
        <v>2</v>
      </c>
      <c r="M170" s="75" t="s">
        <v>127</v>
      </c>
      <c r="N170" s="76" t="s">
        <v>389</v>
      </c>
      <c r="O170" s="80"/>
      <c r="P170" s="78">
        <v>2465875745.7030001</v>
      </c>
      <c r="Q170" s="97"/>
      <c r="R170" s="97"/>
    </row>
    <row r="171" spans="2:19" ht="25.5" x14ac:dyDescent="0.25">
      <c r="B171" s="55" t="s">
        <v>390</v>
      </c>
      <c r="C171" s="55" t="s">
        <v>391</v>
      </c>
      <c r="E171" s="55" t="str">
        <f t="shared" si="20"/>
        <v>411501</v>
      </c>
      <c r="F171" s="68" t="str">
        <f t="shared" si="19"/>
        <v>411</v>
      </c>
      <c r="G171" s="142">
        <v>1</v>
      </c>
      <c r="H171" s="143"/>
      <c r="I171" s="443">
        <v>1</v>
      </c>
      <c r="J171" s="444"/>
      <c r="K171" s="445"/>
      <c r="L171" s="74">
        <v>5</v>
      </c>
      <c r="M171" s="75" t="s">
        <v>127</v>
      </c>
      <c r="N171" s="76" t="s">
        <v>391</v>
      </c>
      <c r="O171" s="80"/>
      <c r="P171" s="78">
        <v>12685531.200000001</v>
      </c>
      <c r="Q171" s="97"/>
      <c r="R171" s="97"/>
    </row>
    <row r="172" spans="2:19" ht="25.5" x14ac:dyDescent="0.25">
      <c r="B172" s="55" t="s">
        <v>392</v>
      </c>
      <c r="C172" s="55" t="s">
        <v>393</v>
      </c>
      <c r="E172" s="55" t="str">
        <f t="shared" si="20"/>
        <v>412601</v>
      </c>
      <c r="F172" s="68" t="str">
        <f t="shared" si="19"/>
        <v>412</v>
      </c>
      <c r="G172" s="142">
        <v>1</v>
      </c>
      <c r="H172" s="143"/>
      <c r="I172" s="443">
        <v>2</v>
      </c>
      <c r="J172" s="444"/>
      <c r="K172" s="445"/>
      <c r="L172" s="74">
        <v>6</v>
      </c>
      <c r="M172" s="75" t="s">
        <v>127</v>
      </c>
      <c r="N172" s="76" t="s">
        <v>393</v>
      </c>
      <c r="O172" s="80"/>
      <c r="P172" s="78">
        <v>16087500</v>
      </c>
      <c r="Q172" s="97"/>
      <c r="R172" s="97"/>
    </row>
    <row r="173" spans="2:19" ht="25.5" x14ac:dyDescent="0.25">
      <c r="B173" s="55" t="s">
        <v>392</v>
      </c>
      <c r="C173" s="55" t="s">
        <v>394</v>
      </c>
      <c r="E173" s="55" t="str">
        <f t="shared" si="20"/>
        <v>412601</v>
      </c>
      <c r="F173" s="68" t="str">
        <f t="shared" si="19"/>
        <v>412</v>
      </c>
      <c r="G173" s="142">
        <v>1</v>
      </c>
      <c r="H173" s="143"/>
      <c r="I173" s="443">
        <v>2</v>
      </c>
      <c r="J173" s="444"/>
      <c r="K173" s="445"/>
      <c r="L173" s="74">
        <v>6</v>
      </c>
      <c r="M173" s="154" t="s">
        <v>127</v>
      </c>
      <c r="N173" s="76" t="s">
        <v>394</v>
      </c>
      <c r="O173" s="80"/>
      <c r="P173" s="78">
        <v>7500000</v>
      </c>
      <c r="Q173" s="97"/>
      <c r="R173" s="97"/>
    </row>
    <row r="174" spans="2:19" ht="12.95" customHeight="1" thickBot="1" x14ac:dyDescent="0.3">
      <c r="G174" s="144"/>
      <c r="H174" s="145"/>
      <c r="I174" s="146"/>
      <c r="J174" s="147"/>
      <c r="K174" s="148"/>
      <c r="L174" s="149"/>
      <c r="M174" s="109"/>
      <c r="N174" s="88"/>
      <c r="O174" s="89"/>
      <c r="P174" s="90"/>
      <c r="Q174" s="97"/>
      <c r="R174" s="97"/>
    </row>
    <row r="175" spans="2:19" ht="13.5" thickBot="1" x14ac:dyDescent="0.3">
      <c r="C175" s="55" t="s">
        <v>395</v>
      </c>
      <c r="G175" s="91"/>
      <c r="H175" s="92"/>
      <c r="I175" s="92"/>
      <c r="J175" s="92"/>
      <c r="K175" s="92"/>
      <c r="L175" s="92"/>
      <c r="M175" s="93"/>
      <c r="N175" s="94" t="s">
        <v>395</v>
      </c>
      <c r="O175" s="95"/>
      <c r="P175" s="96">
        <f>SUM(P169:P173)</f>
        <v>2962695477.1082115</v>
      </c>
      <c r="Q175" s="97"/>
      <c r="R175" s="97"/>
    </row>
    <row r="177" spans="3:16" ht="13.5" thickBot="1" x14ac:dyDescent="0.3">
      <c r="M177" s="155"/>
      <c r="N177" s="156"/>
      <c r="O177" s="79"/>
      <c r="P177" s="157"/>
    </row>
    <row r="178" spans="3:16" x14ac:dyDescent="0.25">
      <c r="C178" s="55" t="s">
        <v>104</v>
      </c>
      <c r="G178" s="158"/>
      <c r="H178" s="62"/>
      <c r="I178" s="62"/>
      <c r="J178" s="62"/>
      <c r="K178" s="62"/>
      <c r="L178" s="62"/>
      <c r="M178" s="159"/>
      <c r="N178" s="160" t="s">
        <v>104</v>
      </c>
      <c r="O178" s="66"/>
      <c r="P178" s="161">
        <v>7189957708.3314877</v>
      </c>
    </row>
    <row r="179" spans="3:16" ht="13.5" thickBot="1" x14ac:dyDescent="0.3">
      <c r="C179" s="55" t="s">
        <v>383</v>
      </c>
      <c r="G179" s="162"/>
      <c r="H179" s="85"/>
      <c r="I179" s="85"/>
      <c r="J179" s="85"/>
      <c r="K179" s="85"/>
      <c r="L179" s="85"/>
      <c r="M179" s="163"/>
      <c r="N179" s="164" t="s">
        <v>383</v>
      </c>
      <c r="O179" s="165"/>
      <c r="P179" s="166">
        <f>$P$167</f>
        <v>33884665.966499999</v>
      </c>
    </row>
    <row r="180" spans="3:16" ht="13.5" thickBot="1" x14ac:dyDescent="0.3">
      <c r="C180" s="55" t="s">
        <v>396</v>
      </c>
      <c r="G180" s="162"/>
      <c r="H180" s="85"/>
      <c r="I180" s="85"/>
      <c r="J180" s="85"/>
      <c r="K180" s="85"/>
      <c r="L180" s="85"/>
      <c r="M180" s="163"/>
      <c r="N180" s="164" t="s">
        <v>396</v>
      </c>
      <c r="O180" s="135"/>
      <c r="P180" s="166">
        <f>SUM(P178:P179)</f>
        <v>7223842374.2979879</v>
      </c>
    </row>
    <row r="181" spans="3:16" x14ac:dyDescent="0.25">
      <c r="M181" s="167"/>
      <c r="N181" s="168"/>
      <c r="O181" s="157"/>
      <c r="P181" s="157"/>
    </row>
    <row r="182" spans="3:16" ht="13.5" thickBot="1" x14ac:dyDescent="0.3">
      <c r="M182" s="167"/>
      <c r="N182" s="169"/>
      <c r="O182" s="79"/>
      <c r="P182" s="79"/>
    </row>
    <row r="183" spans="3:16" x14ac:dyDescent="0.25">
      <c r="C183" s="55" t="s">
        <v>397</v>
      </c>
      <c r="G183" s="158"/>
      <c r="H183" s="62"/>
      <c r="I183" s="62"/>
      <c r="J183" s="62"/>
      <c r="K183" s="62"/>
      <c r="L183" s="62"/>
      <c r="M183" s="159"/>
      <c r="N183" s="160" t="s">
        <v>397</v>
      </c>
      <c r="O183" s="66"/>
      <c r="P183" s="161">
        <f>$P$160</f>
        <v>4261146897.1897759</v>
      </c>
    </row>
    <row r="184" spans="3:16" ht="13.5" thickBot="1" x14ac:dyDescent="0.3">
      <c r="C184" s="55" t="s">
        <v>395</v>
      </c>
      <c r="G184" s="162"/>
      <c r="H184" s="85"/>
      <c r="I184" s="85"/>
      <c r="J184" s="85"/>
      <c r="K184" s="85"/>
      <c r="L184" s="85"/>
      <c r="M184" s="163"/>
      <c r="N184" s="164" t="s">
        <v>395</v>
      </c>
      <c r="O184" s="165"/>
      <c r="P184" s="166">
        <f>P175</f>
        <v>2962695477.1082115</v>
      </c>
    </row>
    <row r="185" spans="3:16" ht="13.5" thickBot="1" x14ac:dyDescent="0.3">
      <c r="C185" s="55" t="s">
        <v>396</v>
      </c>
      <c r="G185" s="162"/>
      <c r="H185" s="85"/>
      <c r="I185" s="85"/>
      <c r="J185" s="85"/>
      <c r="K185" s="85"/>
      <c r="L185" s="85"/>
      <c r="M185" s="163"/>
      <c r="N185" s="164" t="s">
        <v>396</v>
      </c>
      <c r="O185" s="135"/>
      <c r="P185" s="166">
        <f>SUM(P183:P184)</f>
        <v>7223842374.297987</v>
      </c>
    </row>
    <row r="186" spans="3:16" ht="15.75" thickBot="1" x14ac:dyDescent="0.3">
      <c r="M186" s="170"/>
      <c r="N186" s="171"/>
      <c r="O186" s="172"/>
      <c r="P186" s="173"/>
    </row>
    <row r="187" spans="3:16" ht="13.5" thickBot="1" x14ac:dyDescent="0.3">
      <c r="C187" s="55" t="s">
        <v>398</v>
      </c>
      <c r="G187" s="91"/>
      <c r="H187" s="92"/>
      <c r="I187" s="92"/>
      <c r="J187" s="92"/>
      <c r="K187" s="92"/>
      <c r="L187" s="92"/>
      <c r="M187" s="152"/>
      <c r="N187" s="174" t="s">
        <v>398</v>
      </c>
      <c r="O187" s="175"/>
      <c r="P187" s="96">
        <f>P180-P185</f>
        <v>0</v>
      </c>
    </row>
    <row r="188" spans="3:16" ht="15.75" x14ac:dyDescent="0.25">
      <c r="M188" s="170"/>
      <c r="N188" s="176"/>
      <c r="O188" s="177"/>
      <c r="P188" s="178"/>
    </row>
    <row r="189" spans="3:16" x14ac:dyDescent="0.25">
      <c r="M189" s="55"/>
    </row>
    <row r="190" spans="3:16" x14ac:dyDescent="0.25">
      <c r="M190" s="55"/>
    </row>
    <row r="191" spans="3:16" x14ac:dyDescent="0.25">
      <c r="M191" s="55"/>
    </row>
    <row r="192" spans="3:16" x14ac:dyDescent="0.25">
      <c r="M192" s="55"/>
    </row>
    <row r="193" spans="13:13" x14ac:dyDescent="0.25">
      <c r="M193" s="55"/>
    </row>
  </sheetData>
  <mergeCells count="146">
    <mergeCell ref="I173:K173"/>
    <mergeCell ref="I164:K164"/>
    <mergeCell ref="I165:K165"/>
    <mergeCell ref="I169:K169"/>
    <mergeCell ref="I170:K170"/>
    <mergeCell ref="I171:K171"/>
    <mergeCell ref="I172:K172"/>
    <mergeCell ref="I150:K150"/>
    <mergeCell ref="I151:K151"/>
    <mergeCell ref="I152:K152"/>
    <mergeCell ref="I153:K153"/>
    <mergeCell ref="I157:K157"/>
    <mergeCell ref="I163:K163"/>
    <mergeCell ref="I144:K144"/>
    <mergeCell ref="I145:K145"/>
    <mergeCell ref="I146:K146"/>
    <mergeCell ref="I147:K147"/>
    <mergeCell ref="I148:K148"/>
    <mergeCell ref="I149:K149"/>
    <mergeCell ref="I138:K138"/>
    <mergeCell ref="I139:K139"/>
    <mergeCell ref="I140:K140"/>
    <mergeCell ref="I141:K141"/>
    <mergeCell ref="I142:K142"/>
    <mergeCell ref="I143:K143"/>
    <mergeCell ref="I129:K129"/>
    <mergeCell ref="I130:K130"/>
    <mergeCell ref="I131:K131"/>
    <mergeCell ref="I135:K135"/>
    <mergeCell ref="I136:K136"/>
    <mergeCell ref="I137:K137"/>
    <mergeCell ref="I123:K123"/>
    <mergeCell ref="I124:K124"/>
    <mergeCell ref="I125:K125"/>
    <mergeCell ref="I126:K126"/>
    <mergeCell ref="I127:K127"/>
    <mergeCell ref="I128:K128"/>
    <mergeCell ref="I115:K115"/>
    <mergeCell ref="I116:K116"/>
    <mergeCell ref="I117:K117"/>
    <mergeCell ref="I118:K118"/>
    <mergeCell ref="I121:K121"/>
    <mergeCell ref="I122:K122"/>
    <mergeCell ref="I109:K109"/>
    <mergeCell ref="I110:K110"/>
    <mergeCell ref="I111:K111"/>
    <mergeCell ref="I112:K112"/>
    <mergeCell ref="I113:K113"/>
    <mergeCell ref="I114:K114"/>
    <mergeCell ref="I103:K103"/>
    <mergeCell ref="I104:K104"/>
    <mergeCell ref="I105:K105"/>
    <mergeCell ref="I106:K106"/>
    <mergeCell ref="I107:K107"/>
    <mergeCell ref="I108:K108"/>
    <mergeCell ref="I97:K97"/>
    <mergeCell ref="I98:K98"/>
    <mergeCell ref="I99:K99"/>
    <mergeCell ref="I100:K100"/>
    <mergeCell ref="I101:K101"/>
    <mergeCell ref="I102:K102"/>
    <mergeCell ref="I91:K91"/>
    <mergeCell ref="I92:K92"/>
    <mergeCell ref="I93:K93"/>
    <mergeCell ref="I94:K94"/>
    <mergeCell ref="I95:K95"/>
    <mergeCell ref="I96:K96"/>
    <mergeCell ref="I85:K85"/>
    <mergeCell ref="I86:K86"/>
    <mergeCell ref="I87:K87"/>
    <mergeCell ref="I88:K88"/>
    <mergeCell ref="I89:K89"/>
    <mergeCell ref="I90:K90"/>
    <mergeCell ref="I76:K76"/>
    <mergeCell ref="I77:K77"/>
    <mergeCell ref="I78:K78"/>
    <mergeCell ref="I79:K79"/>
    <mergeCell ref="I80:K80"/>
    <mergeCell ref="I84:K84"/>
    <mergeCell ref="I70:K70"/>
    <mergeCell ref="I71:K71"/>
    <mergeCell ref="I72:K72"/>
    <mergeCell ref="I73:K73"/>
    <mergeCell ref="I74:K74"/>
    <mergeCell ref="I75:K75"/>
    <mergeCell ref="I64:K64"/>
    <mergeCell ref="I65:K65"/>
    <mergeCell ref="I66:K66"/>
    <mergeCell ref="I67:K67"/>
    <mergeCell ref="I68:K68"/>
    <mergeCell ref="I69:K69"/>
    <mergeCell ref="I58:K58"/>
    <mergeCell ref="I59:K59"/>
    <mergeCell ref="I60:K60"/>
    <mergeCell ref="I61:K61"/>
    <mergeCell ref="I62:K62"/>
    <mergeCell ref="I63:K63"/>
    <mergeCell ref="I52:K52"/>
    <mergeCell ref="I53:K53"/>
    <mergeCell ref="I54:K54"/>
    <mergeCell ref="I55:K55"/>
    <mergeCell ref="I56:K56"/>
    <mergeCell ref="I57:K57"/>
    <mergeCell ref="I46:K46"/>
    <mergeCell ref="I47:K47"/>
    <mergeCell ref="I48:K48"/>
    <mergeCell ref="I49:K49"/>
    <mergeCell ref="I50:K50"/>
    <mergeCell ref="I51:K51"/>
    <mergeCell ref="I40:K40"/>
    <mergeCell ref="I41:K41"/>
    <mergeCell ref="I42:K42"/>
    <mergeCell ref="I43:K43"/>
    <mergeCell ref="I44:K44"/>
    <mergeCell ref="I45:K45"/>
    <mergeCell ref="I31:K31"/>
    <mergeCell ref="I32:K32"/>
    <mergeCell ref="I33:K33"/>
    <mergeCell ref="I34:K34"/>
    <mergeCell ref="I35:K35"/>
    <mergeCell ref="I36:K36"/>
    <mergeCell ref="I25:K25"/>
    <mergeCell ref="I26:K26"/>
    <mergeCell ref="I27:K27"/>
    <mergeCell ref="I28:K28"/>
    <mergeCell ref="I29:K29"/>
    <mergeCell ref="I30:K30"/>
    <mergeCell ref="I19:K19"/>
    <mergeCell ref="I20:K20"/>
    <mergeCell ref="I21:K21"/>
    <mergeCell ref="I22:K22"/>
    <mergeCell ref="I23:K23"/>
    <mergeCell ref="I24:K24"/>
    <mergeCell ref="G14:H14"/>
    <mergeCell ref="I14:K14"/>
    <mergeCell ref="I15:K15"/>
    <mergeCell ref="I16:K16"/>
    <mergeCell ref="I17:K17"/>
    <mergeCell ref="I18:K18"/>
    <mergeCell ref="G3:P3"/>
    <mergeCell ref="G4:P4"/>
    <mergeCell ref="G5:P5"/>
    <mergeCell ref="G11:M12"/>
    <mergeCell ref="N11:N12"/>
    <mergeCell ref="O11:O12"/>
    <mergeCell ref="P11:P12"/>
  </mergeCells>
  <pageMargins left="0.7" right="0.7" top="0.75" bottom="0.75" header="0.3" footer="0.3"/>
  <pageSetup scale="65" orientation="portrait" r:id="rId1"/>
  <headerFooter>
    <oddHeader>&amp;C&amp;G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E68A-1E93-4371-B877-47C747CEACA2}">
  <sheetPr codeName="Sheet18"/>
  <dimension ref="A1:W208"/>
  <sheetViews>
    <sheetView showGridLines="0" zoomScale="70" zoomScaleNormal="70" workbookViewId="0">
      <pane xSplit="8" ySplit="14" topLeftCell="I170" activePane="bottomRight" state="frozen"/>
      <selection activeCell="B8" sqref="B8"/>
      <selection pane="topRight" activeCell="B8" sqref="B8"/>
      <selection pane="bottomLeft" activeCell="B8" sqref="B8"/>
      <selection pane="bottomRight" activeCell="R188" sqref="R188"/>
    </sheetView>
  </sheetViews>
  <sheetFormatPr defaultColWidth="11.42578125" defaultRowHeight="12.75" outlineLevelRow="1" outlineLevelCol="1" x14ac:dyDescent="0.25"/>
  <cols>
    <col min="1" max="3" width="11.42578125" style="55" hidden="1" customWidth="1" outlineLevel="1"/>
    <col min="4" max="4" width="11.42578125" style="55" collapsed="1"/>
    <col min="5" max="5" width="11.42578125" style="55"/>
    <col min="6" max="6" width="2.7109375" style="55" customWidth="1"/>
    <col min="7" max="7" width="7.42578125" style="55" customWidth="1"/>
    <col min="8" max="8" width="10" style="55" hidden="1" customWidth="1"/>
    <col min="9" max="9" width="3.7109375" style="55" customWidth="1" outlineLevel="1"/>
    <col min="10" max="10" width="3.28515625" style="55" customWidth="1" outlineLevel="1"/>
    <col min="11" max="11" width="2.140625" style="55" customWidth="1" outlineLevel="1"/>
    <col min="12" max="12" width="11.42578125" style="55" customWidth="1" outlineLevel="1"/>
    <col min="13" max="13" width="10.140625" style="180" customWidth="1" outlineLevel="1"/>
    <col min="14" max="14" width="78.85546875" style="179" customWidth="1"/>
    <col min="15" max="15" width="8.7109375" style="55" hidden="1" customWidth="1" outlineLevel="1"/>
    <col min="16" max="16" width="18.140625" style="55" customWidth="1" collapsed="1"/>
    <col min="17" max="17" width="18.140625" style="55" customWidth="1"/>
    <col min="18" max="18" width="16.7109375" style="55" customWidth="1"/>
    <col min="19" max="19" width="15.140625" style="55" bestFit="1" customWidth="1"/>
    <col min="20" max="20" width="14.5703125" style="55" bestFit="1" customWidth="1"/>
    <col min="21" max="21" width="14" style="55" bestFit="1" customWidth="1"/>
    <col min="22" max="22" width="23.28515625" style="55" customWidth="1"/>
    <col min="23" max="23" width="15.5703125" style="55" bestFit="1" customWidth="1"/>
    <col min="24" max="255" width="11.42578125" style="55"/>
    <col min="256" max="256" width="2.7109375" style="55" customWidth="1"/>
    <col min="257" max="257" width="3.85546875" style="55" customWidth="1"/>
    <col min="258" max="258" width="2.140625" style="55" bestFit="1" customWidth="1"/>
    <col min="259" max="259" width="3.7109375" style="55" customWidth="1"/>
    <col min="260" max="260" width="3.28515625" style="55" customWidth="1"/>
    <col min="261" max="261" width="2.140625" style="55" customWidth="1"/>
    <col min="262" max="262" width="3.140625" style="55" customWidth="1"/>
    <col min="263" max="263" width="10.140625" style="55" customWidth="1"/>
    <col min="264" max="264" width="79.5703125" style="55" customWidth="1"/>
    <col min="265" max="265" width="8.7109375" style="55" customWidth="1"/>
    <col min="266" max="266" width="22.5703125" style="55" customWidth="1"/>
    <col min="267" max="267" width="15.140625" style="55" bestFit="1" customWidth="1"/>
    <col min="268" max="511" width="11.42578125" style="55"/>
    <col min="512" max="512" width="2.7109375" style="55" customWidth="1"/>
    <col min="513" max="513" width="3.85546875" style="55" customWidth="1"/>
    <col min="514" max="514" width="2.140625" style="55" bestFit="1" customWidth="1"/>
    <col min="515" max="515" width="3.7109375" style="55" customWidth="1"/>
    <col min="516" max="516" width="3.28515625" style="55" customWidth="1"/>
    <col min="517" max="517" width="2.140625" style="55" customWidth="1"/>
    <col min="518" max="518" width="3.140625" style="55" customWidth="1"/>
    <col min="519" max="519" width="10.140625" style="55" customWidth="1"/>
    <col min="520" max="520" width="79.5703125" style="55" customWidth="1"/>
    <col min="521" max="521" width="8.7109375" style="55" customWidth="1"/>
    <col min="522" max="522" width="22.5703125" style="55" customWidth="1"/>
    <col min="523" max="523" width="15.140625" style="55" bestFit="1" customWidth="1"/>
    <col min="524" max="767" width="11.42578125" style="55"/>
    <col min="768" max="768" width="2.7109375" style="55" customWidth="1"/>
    <col min="769" max="769" width="3.85546875" style="55" customWidth="1"/>
    <col min="770" max="770" width="2.140625" style="55" bestFit="1" customWidth="1"/>
    <col min="771" max="771" width="3.7109375" style="55" customWidth="1"/>
    <col min="772" max="772" width="3.28515625" style="55" customWidth="1"/>
    <col min="773" max="773" width="2.140625" style="55" customWidth="1"/>
    <col min="774" max="774" width="3.140625" style="55" customWidth="1"/>
    <col min="775" max="775" width="10.140625" style="55" customWidth="1"/>
    <col min="776" max="776" width="79.5703125" style="55" customWidth="1"/>
    <col min="777" max="777" width="8.7109375" style="55" customWidth="1"/>
    <col min="778" max="778" width="22.5703125" style="55" customWidth="1"/>
    <col min="779" max="779" width="15.140625" style="55" bestFit="1" customWidth="1"/>
    <col min="780" max="1023" width="11.42578125" style="55"/>
    <col min="1024" max="1024" width="2.7109375" style="55" customWidth="1"/>
    <col min="1025" max="1025" width="3.85546875" style="55" customWidth="1"/>
    <col min="1026" max="1026" width="2.140625" style="55" bestFit="1" customWidth="1"/>
    <col min="1027" max="1027" width="3.7109375" style="55" customWidth="1"/>
    <col min="1028" max="1028" width="3.28515625" style="55" customWidth="1"/>
    <col min="1029" max="1029" width="2.140625" style="55" customWidth="1"/>
    <col min="1030" max="1030" width="3.140625" style="55" customWidth="1"/>
    <col min="1031" max="1031" width="10.140625" style="55" customWidth="1"/>
    <col min="1032" max="1032" width="79.5703125" style="55" customWidth="1"/>
    <col min="1033" max="1033" width="8.7109375" style="55" customWidth="1"/>
    <col min="1034" max="1034" width="22.5703125" style="55" customWidth="1"/>
    <col min="1035" max="1035" width="15.140625" style="55" bestFit="1" customWidth="1"/>
    <col min="1036" max="1279" width="11.42578125" style="55"/>
    <col min="1280" max="1280" width="2.7109375" style="55" customWidth="1"/>
    <col min="1281" max="1281" width="3.85546875" style="55" customWidth="1"/>
    <col min="1282" max="1282" width="2.140625" style="55" bestFit="1" customWidth="1"/>
    <col min="1283" max="1283" width="3.7109375" style="55" customWidth="1"/>
    <col min="1284" max="1284" width="3.28515625" style="55" customWidth="1"/>
    <col min="1285" max="1285" width="2.140625" style="55" customWidth="1"/>
    <col min="1286" max="1286" width="3.140625" style="55" customWidth="1"/>
    <col min="1287" max="1287" width="10.140625" style="55" customWidth="1"/>
    <col min="1288" max="1288" width="79.5703125" style="55" customWidth="1"/>
    <col min="1289" max="1289" width="8.7109375" style="55" customWidth="1"/>
    <col min="1290" max="1290" width="22.5703125" style="55" customWidth="1"/>
    <col min="1291" max="1291" width="15.140625" style="55" bestFit="1" customWidth="1"/>
    <col min="1292" max="1535" width="11.42578125" style="55"/>
    <col min="1536" max="1536" width="2.7109375" style="55" customWidth="1"/>
    <col min="1537" max="1537" width="3.85546875" style="55" customWidth="1"/>
    <col min="1538" max="1538" width="2.140625" style="55" bestFit="1" customWidth="1"/>
    <col min="1539" max="1539" width="3.7109375" style="55" customWidth="1"/>
    <col min="1540" max="1540" width="3.28515625" style="55" customWidth="1"/>
    <col min="1541" max="1541" width="2.140625" style="55" customWidth="1"/>
    <col min="1542" max="1542" width="3.140625" style="55" customWidth="1"/>
    <col min="1543" max="1543" width="10.140625" style="55" customWidth="1"/>
    <col min="1544" max="1544" width="79.5703125" style="55" customWidth="1"/>
    <col min="1545" max="1545" width="8.7109375" style="55" customWidth="1"/>
    <col min="1546" max="1546" width="22.5703125" style="55" customWidth="1"/>
    <col min="1547" max="1547" width="15.140625" style="55" bestFit="1" customWidth="1"/>
    <col min="1548" max="1791" width="11.42578125" style="55"/>
    <col min="1792" max="1792" width="2.7109375" style="55" customWidth="1"/>
    <col min="1793" max="1793" width="3.85546875" style="55" customWidth="1"/>
    <col min="1794" max="1794" width="2.140625" style="55" bestFit="1" customWidth="1"/>
    <col min="1795" max="1795" width="3.7109375" style="55" customWidth="1"/>
    <col min="1796" max="1796" width="3.28515625" style="55" customWidth="1"/>
    <col min="1797" max="1797" width="2.140625" style="55" customWidth="1"/>
    <col min="1798" max="1798" width="3.140625" style="55" customWidth="1"/>
    <col min="1799" max="1799" width="10.140625" style="55" customWidth="1"/>
    <col min="1800" max="1800" width="79.5703125" style="55" customWidth="1"/>
    <col min="1801" max="1801" width="8.7109375" style="55" customWidth="1"/>
    <col min="1802" max="1802" width="22.5703125" style="55" customWidth="1"/>
    <col min="1803" max="1803" width="15.140625" style="55" bestFit="1" customWidth="1"/>
    <col min="1804" max="2047" width="11.42578125" style="55"/>
    <col min="2048" max="2048" width="2.7109375" style="55" customWidth="1"/>
    <col min="2049" max="2049" width="3.85546875" style="55" customWidth="1"/>
    <col min="2050" max="2050" width="2.140625" style="55" bestFit="1" customWidth="1"/>
    <col min="2051" max="2051" width="3.7109375" style="55" customWidth="1"/>
    <col min="2052" max="2052" width="3.28515625" style="55" customWidth="1"/>
    <col min="2053" max="2053" width="2.140625" style="55" customWidth="1"/>
    <col min="2054" max="2054" width="3.140625" style="55" customWidth="1"/>
    <col min="2055" max="2055" width="10.140625" style="55" customWidth="1"/>
    <col min="2056" max="2056" width="79.5703125" style="55" customWidth="1"/>
    <col min="2057" max="2057" width="8.7109375" style="55" customWidth="1"/>
    <col min="2058" max="2058" width="22.5703125" style="55" customWidth="1"/>
    <col min="2059" max="2059" width="15.140625" style="55" bestFit="1" customWidth="1"/>
    <col min="2060" max="2303" width="11.42578125" style="55"/>
    <col min="2304" max="2304" width="2.7109375" style="55" customWidth="1"/>
    <col min="2305" max="2305" width="3.85546875" style="55" customWidth="1"/>
    <col min="2306" max="2306" width="2.140625" style="55" bestFit="1" customWidth="1"/>
    <col min="2307" max="2307" width="3.7109375" style="55" customWidth="1"/>
    <col min="2308" max="2308" width="3.28515625" style="55" customWidth="1"/>
    <col min="2309" max="2309" width="2.140625" style="55" customWidth="1"/>
    <col min="2310" max="2310" width="3.140625" style="55" customWidth="1"/>
    <col min="2311" max="2311" width="10.140625" style="55" customWidth="1"/>
    <col min="2312" max="2312" width="79.5703125" style="55" customWidth="1"/>
    <col min="2313" max="2313" width="8.7109375" style="55" customWidth="1"/>
    <col min="2314" max="2314" width="22.5703125" style="55" customWidth="1"/>
    <col min="2315" max="2315" width="15.140625" style="55" bestFit="1" customWidth="1"/>
    <col min="2316" max="2559" width="11.42578125" style="55"/>
    <col min="2560" max="2560" width="2.7109375" style="55" customWidth="1"/>
    <col min="2561" max="2561" width="3.85546875" style="55" customWidth="1"/>
    <col min="2562" max="2562" width="2.140625" style="55" bestFit="1" customWidth="1"/>
    <col min="2563" max="2563" width="3.7109375" style="55" customWidth="1"/>
    <col min="2564" max="2564" width="3.28515625" style="55" customWidth="1"/>
    <col min="2565" max="2565" width="2.140625" style="55" customWidth="1"/>
    <col min="2566" max="2566" width="3.140625" style="55" customWidth="1"/>
    <col min="2567" max="2567" width="10.140625" style="55" customWidth="1"/>
    <col min="2568" max="2568" width="79.5703125" style="55" customWidth="1"/>
    <col min="2569" max="2569" width="8.7109375" style="55" customWidth="1"/>
    <col min="2570" max="2570" width="22.5703125" style="55" customWidth="1"/>
    <col min="2571" max="2571" width="15.140625" style="55" bestFit="1" customWidth="1"/>
    <col min="2572" max="2815" width="11.42578125" style="55"/>
    <col min="2816" max="2816" width="2.7109375" style="55" customWidth="1"/>
    <col min="2817" max="2817" width="3.85546875" style="55" customWidth="1"/>
    <col min="2818" max="2818" width="2.140625" style="55" bestFit="1" customWidth="1"/>
    <col min="2819" max="2819" width="3.7109375" style="55" customWidth="1"/>
    <col min="2820" max="2820" width="3.28515625" style="55" customWidth="1"/>
    <col min="2821" max="2821" width="2.140625" style="55" customWidth="1"/>
    <col min="2822" max="2822" width="3.140625" style="55" customWidth="1"/>
    <col min="2823" max="2823" width="10.140625" style="55" customWidth="1"/>
    <col min="2824" max="2824" width="79.5703125" style="55" customWidth="1"/>
    <col min="2825" max="2825" width="8.7109375" style="55" customWidth="1"/>
    <col min="2826" max="2826" width="22.5703125" style="55" customWidth="1"/>
    <col min="2827" max="2827" width="15.140625" style="55" bestFit="1" customWidth="1"/>
    <col min="2828" max="3071" width="11.42578125" style="55"/>
    <col min="3072" max="3072" width="2.7109375" style="55" customWidth="1"/>
    <col min="3073" max="3073" width="3.85546875" style="55" customWidth="1"/>
    <col min="3074" max="3074" width="2.140625" style="55" bestFit="1" customWidth="1"/>
    <col min="3075" max="3075" width="3.7109375" style="55" customWidth="1"/>
    <col min="3076" max="3076" width="3.28515625" style="55" customWidth="1"/>
    <col min="3077" max="3077" width="2.140625" style="55" customWidth="1"/>
    <col min="3078" max="3078" width="3.140625" style="55" customWidth="1"/>
    <col min="3079" max="3079" width="10.140625" style="55" customWidth="1"/>
    <col min="3080" max="3080" width="79.5703125" style="55" customWidth="1"/>
    <col min="3081" max="3081" width="8.7109375" style="55" customWidth="1"/>
    <col min="3082" max="3082" width="22.5703125" style="55" customWidth="1"/>
    <col min="3083" max="3083" width="15.140625" style="55" bestFit="1" customWidth="1"/>
    <col min="3084" max="3327" width="11.42578125" style="55"/>
    <col min="3328" max="3328" width="2.7109375" style="55" customWidth="1"/>
    <col min="3329" max="3329" width="3.85546875" style="55" customWidth="1"/>
    <col min="3330" max="3330" width="2.140625" style="55" bestFit="1" customWidth="1"/>
    <col min="3331" max="3331" width="3.7109375" style="55" customWidth="1"/>
    <col min="3332" max="3332" width="3.28515625" style="55" customWidth="1"/>
    <col min="3333" max="3333" width="2.140625" style="55" customWidth="1"/>
    <col min="3334" max="3334" width="3.140625" style="55" customWidth="1"/>
    <col min="3335" max="3335" width="10.140625" style="55" customWidth="1"/>
    <col min="3336" max="3336" width="79.5703125" style="55" customWidth="1"/>
    <col min="3337" max="3337" width="8.7109375" style="55" customWidth="1"/>
    <col min="3338" max="3338" width="22.5703125" style="55" customWidth="1"/>
    <col min="3339" max="3339" width="15.140625" style="55" bestFit="1" customWidth="1"/>
    <col min="3340" max="3583" width="11.42578125" style="55"/>
    <col min="3584" max="3584" width="2.7109375" style="55" customWidth="1"/>
    <col min="3585" max="3585" width="3.85546875" style="55" customWidth="1"/>
    <col min="3586" max="3586" width="2.140625" style="55" bestFit="1" customWidth="1"/>
    <col min="3587" max="3587" width="3.7109375" style="55" customWidth="1"/>
    <col min="3588" max="3588" width="3.28515625" style="55" customWidth="1"/>
    <col min="3589" max="3589" width="2.140625" style="55" customWidth="1"/>
    <col min="3590" max="3590" width="3.140625" style="55" customWidth="1"/>
    <col min="3591" max="3591" width="10.140625" style="55" customWidth="1"/>
    <col min="3592" max="3592" width="79.5703125" style="55" customWidth="1"/>
    <col min="3593" max="3593" width="8.7109375" style="55" customWidth="1"/>
    <col min="3594" max="3594" width="22.5703125" style="55" customWidth="1"/>
    <col min="3595" max="3595" width="15.140625" style="55" bestFit="1" customWidth="1"/>
    <col min="3596" max="3839" width="11.42578125" style="55"/>
    <col min="3840" max="3840" width="2.7109375" style="55" customWidth="1"/>
    <col min="3841" max="3841" width="3.85546875" style="55" customWidth="1"/>
    <col min="3842" max="3842" width="2.140625" style="55" bestFit="1" customWidth="1"/>
    <col min="3843" max="3843" width="3.7109375" style="55" customWidth="1"/>
    <col min="3844" max="3844" width="3.28515625" style="55" customWidth="1"/>
    <col min="3845" max="3845" width="2.140625" style="55" customWidth="1"/>
    <col min="3846" max="3846" width="3.140625" style="55" customWidth="1"/>
    <col min="3847" max="3847" width="10.140625" style="55" customWidth="1"/>
    <col min="3848" max="3848" width="79.5703125" style="55" customWidth="1"/>
    <col min="3849" max="3849" width="8.7109375" style="55" customWidth="1"/>
    <col min="3850" max="3850" width="22.5703125" style="55" customWidth="1"/>
    <col min="3851" max="3851" width="15.140625" style="55" bestFit="1" customWidth="1"/>
    <col min="3852" max="4095" width="11.42578125" style="55"/>
    <col min="4096" max="4096" width="2.7109375" style="55" customWidth="1"/>
    <col min="4097" max="4097" width="3.85546875" style="55" customWidth="1"/>
    <col min="4098" max="4098" width="2.140625" style="55" bestFit="1" customWidth="1"/>
    <col min="4099" max="4099" width="3.7109375" style="55" customWidth="1"/>
    <col min="4100" max="4100" width="3.28515625" style="55" customWidth="1"/>
    <col min="4101" max="4101" width="2.140625" style="55" customWidth="1"/>
    <col min="4102" max="4102" width="3.140625" style="55" customWidth="1"/>
    <col min="4103" max="4103" width="10.140625" style="55" customWidth="1"/>
    <col min="4104" max="4104" width="79.5703125" style="55" customWidth="1"/>
    <col min="4105" max="4105" width="8.7109375" style="55" customWidth="1"/>
    <col min="4106" max="4106" width="22.5703125" style="55" customWidth="1"/>
    <col min="4107" max="4107" width="15.140625" style="55" bestFit="1" customWidth="1"/>
    <col min="4108" max="4351" width="11.42578125" style="55"/>
    <col min="4352" max="4352" width="2.7109375" style="55" customWidth="1"/>
    <col min="4353" max="4353" width="3.85546875" style="55" customWidth="1"/>
    <col min="4354" max="4354" width="2.140625" style="55" bestFit="1" customWidth="1"/>
    <col min="4355" max="4355" width="3.7109375" style="55" customWidth="1"/>
    <col min="4356" max="4356" width="3.28515625" style="55" customWidth="1"/>
    <col min="4357" max="4357" width="2.140625" style="55" customWidth="1"/>
    <col min="4358" max="4358" width="3.140625" style="55" customWidth="1"/>
    <col min="4359" max="4359" width="10.140625" style="55" customWidth="1"/>
    <col min="4360" max="4360" width="79.5703125" style="55" customWidth="1"/>
    <col min="4361" max="4361" width="8.7109375" style="55" customWidth="1"/>
    <col min="4362" max="4362" width="22.5703125" style="55" customWidth="1"/>
    <col min="4363" max="4363" width="15.140625" style="55" bestFit="1" customWidth="1"/>
    <col min="4364" max="4607" width="11.42578125" style="55"/>
    <col min="4608" max="4608" width="2.7109375" style="55" customWidth="1"/>
    <col min="4609" max="4609" width="3.85546875" style="55" customWidth="1"/>
    <col min="4610" max="4610" width="2.140625" style="55" bestFit="1" customWidth="1"/>
    <col min="4611" max="4611" width="3.7109375" style="55" customWidth="1"/>
    <col min="4612" max="4612" width="3.28515625" style="55" customWidth="1"/>
    <col min="4613" max="4613" width="2.140625" style="55" customWidth="1"/>
    <col min="4614" max="4614" width="3.140625" style="55" customWidth="1"/>
    <col min="4615" max="4615" width="10.140625" style="55" customWidth="1"/>
    <col min="4616" max="4616" width="79.5703125" style="55" customWidth="1"/>
    <col min="4617" max="4617" width="8.7109375" style="55" customWidth="1"/>
    <col min="4618" max="4618" width="22.5703125" style="55" customWidth="1"/>
    <col min="4619" max="4619" width="15.140625" style="55" bestFit="1" customWidth="1"/>
    <col min="4620" max="4863" width="11.42578125" style="55"/>
    <col min="4864" max="4864" width="2.7109375" style="55" customWidth="1"/>
    <col min="4865" max="4865" width="3.85546875" style="55" customWidth="1"/>
    <col min="4866" max="4866" width="2.140625" style="55" bestFit="1" customWidth="1"/>
    <col min="4867" max="4867" width="3.7109375" style="55" customWidth="1"/>
    <col min="4868" max="4868" width="3.28515625" style="55" customWidth="1"/>
    <col min="4869" max="4869" width="2.140625" style="55" customWidth="1"/>
    <col min="4870" max="4870" width="3.140625" style="55" customWidth="1"/>
    <col min="4871" max="4871" width="10.140625" style="55" customWidth="1"/>
    <col min="4872" max="4872" width="79.5703125" style="55" customWidth="1"/>
    <col min="4873" max="4873" width="8.7109375" style="55" customWidth="1"/>
    <col min="4874" max="4874" width="22.5703125" style="55" customWidth="1"/>
    <col min="4875" max="4875" width="15.140625" style="55" bestFit="1" customWidth="1"/>
    <col min="4876" max="5119" width="11.42578125" style="55"/>
    <col min="5120" max="5120" width="2.7109375" style="55" customWidth="1"/>
    <col min="5121" max="5121" width="3.85546875" style="55" customWidth="1"/>
    <col min="5122" max="5122" width="2.140625" style="55" bestFit="1" customWidth="1"/>
    <col min="5123" max="5123" width="3.7109375" style="55" customWidth="1"/>
    <col min="5124" max="5124" width="3.28515625" style="55" customWidth="1"/>
    <col min="5125" max="5125" width="2.140625" style="55" customWidth="1"/>
    <col min="5126" max="5126" width="3.140625" style="55" customWidth="1"/>
    <col min="5127" max="5127" width="10.140625" style="55" customWidth="1"/>
    <col min="5128" max="5128" width="79.5703125" style="55" customWidth="1"/>
    <col min="5129" max="5129" width="8.7109375" style="55" customWidth="1"/>
    <col min="5130" max="5130" width="22.5703125" style="55" customWidth="1"/>
    <col min="5131" max="5131" width="15.140625" style="55" bestFit="1" customWidth="1"/>
    <col min="5132" max="5375" width="11.42578125" style="55"/>
    <col min="5376" max="5376" width="2.7109375" style="55" customWidth="1"/>
    <col min="5377" max="5377" width="3.85546875" style="55" customWidth="1"/>
    <col min="5378" max="5378" width="2.140625" style="55" bestFit="1" customWidth="1"/>
    <col min="5379" max="5379" width="3.7109375" style="55" customWidth="1"/>
    <col min="5380" max="5380" width="3.28515625" style="55" customWidth="1"/>
    <col min="5381" max="5381" width="2.140625" style="55" customWidth="1"/>
    <col min="5382" max="5382" width="3.140625" style="55" customWidth="1"/>
    <col min="5383" max="5383" width="10.140625" style="55" customWidth="1"/>
    <col min="5384" max="5384" width="79.5703125" style="55" customWidth="1"/>
    <col min="5385" max="5385" width="8.7109375" style="55" customWidth="1"/>
    <col min="5386" max="5386" width="22.5703125" style="55" customWidth="1"/>
    <col min="5387" max="5387" width="15.140625" style="55" bestFit="1" customWidth="1"/>
    <col min="5388" max="5631" width="11.42578125" style="55"/>
    <col min="5632" max="5632" width="2.7109375" style="55" customWidth="1"/>
    <col min="5633" max="5633" width="3.85546875" style="55" customWidth="1"/>
    <col min="5634" max="5634" width="2.140625" style="55" bestFit="1" customWidth="1"/>
    <col min="5635" max="5635" width="3.7109375" style="55" customWidth="1"/>
    <col min="5636" max="5636" width="3.28515625" style="55" customWidth="1"/>
    <col min="5637" max="5637" width="2.140625" style="55" customWidth="1"/>
    <col min="5638" max="5638" width="3.140625" style="55" customWidth="1"/>
    <col min="5639" max="5639" width="10.140625" style="55" customWidth="1"/>
    <col min="5640" max="5640" width="79.5703125" style="55" customWidth="1"/>
    <col min="5641" max="5641" width="8.7109375" style="55" customWidth="1"/>
    <col min="5642" max="5642" width="22.5703125" style="55" customWidth="1"/>
    <col min="5643" max="5643" width="15.140625" style="55" bestFit="1" customWidth="1"/>
    <col min="5644" max="5887" width="11.42578125" style="55"/>
    <col min="5888" max="5888" width="2.7109375" style="55" customWidth="1"/>
    <col min="5889" max="5889" width="3.85546875" style="55" customWidth="1"/>
    <col min="5890" max="5890" width="2.140625" style="55" bestFit="1" customWidth="1"/>
    <col min="5891" max="5891" width="3.7109375" style="55" customWidth="1"/>
    <col min="5892" max="5892" width="3.28515625" style="55" customWidth="1"/>
    <col min="5893" max="5893" width="2.140625" style="55" customWidth="1"/>
    <col min="5894" max="5894" width="3.140625" style="55" customWidth="1"/>
    <col min="5895" max="5895" width="10.140625" style="55" customWidth="1"/>
    <col min="5896" max="5896" width="79.5703125" style="55" customWidth="1"/>
    <col min="5897" max="5897" width="8.7109375" style="55" customWidth="1"/>
    <col min="5898" max="5898" width="22.5703125" style="55" customWidth="1"/>
    <col min="5899" max="5899" width="15.140625" style="55" bestFit="1" customWidth="1"/>
    <col min="5900" max="6143" width="11.42578125" style="55"/>
    <col min="6144" max="6144" width="2.7109375" style="55" customWidth="1"/>
    <col min="6145" max="6145" width="3.85546875" style="55" customWidth="1"/>
    <col min="6146" max="6146" width="2.140625" style="55" bestFit="1" customWidth="1"/>
    <col min="6147" max="6147" width="3.7109375" style="55" customWidth="1"/>
    <col min="6148" max="6148" width="3.28515625" style="55" customWidth="1"/>
    <col min="6149" max="6149" width="2.140625" style="55" customWidth="1"/>
    <col min="6150" max="6150" width="3.140625" style="55" customWidth="1"/>
    <col min="6151" max="6151" width="10.140625" style="55" customWidth="1"/>
    <col min="6152" max="6152" width="79.5703125" style="55" customWidth="1"/>
    <col min="6153" max="6153" width="8.7109375" style="55" customWidth="1"/>
    <col min="6154" max="6154" width="22.5703125" style="55" customWidth="1"/>
    <col min="6155" max="6155" width="15.140625" style="55" bestFit="1" customWidth="1"/>
    <col min="6156" max="6399" width="11.42578125" style="55"/>
    <col min="6400" max="6400" width="2.7109375" style="55" customWidth="1"/>
    <col min="6401" max="6401" width="3.85546875" style="55" customWidth="1"/>
    <col min="6402" max="6402" width="2.140625" style="55" bestFit="1" customWidth="1"/>
    <col min="6403" max="6403" width="3.7109375" style="55" customWidth="1"/>
    <col min="6404" max="6404" width="3.28515625" style="55" customWidth="1"/>
    <col min="6405" max="6405" width="2.140625" style="55" customWidth="1"/>
    <col min="6406" max="6406" width="3.140625" style="55" customWidth="1"/>
    <col min="6407" max="6407" width="10.140625" style="55" customWidth="1"/>
    <col min="6408" max="6408" width="79.5703125" style="55" customWidth="1"/>
    <col min="6409" max="6409" width="8.7109375" style="55" customWidth="1"/>
    <col min="6410" max="6410" width="22.5703125" style="55" customWidth="1"/>
    <col min="6411" max="6411" width="15.140625" style="55" bestFit="1" customWidth="1"/>
    <col min="6412" max="6655" width="11.42578125" style="55"/>
    <col min="6656" max="6656" width="2.7109375" style="55" customWidth="1"/>
    <col min="6657" max="6657" width="3.85546875" style="55" customWidth="1"/>
    <col min="6658" max="6658" width="2.140625" style="55" bestFit="1" customWidth="1"/>
    <col min="6659" max="6659" width="3.7109375" style="55" customWidth="1"/>
    <col min="6660" max="6660" width="3.28515625" style="55" customWidth="1"/>
    <col min="6661" max="6661" width="2.140625" style="55" customWidth="1"/>
    <col min="6662" max="6662" width="3.140625" style="55" customWidth="1"/>
    <col min="6663" max="6663" width="10.140625" style="55" customWidth="1"/>
    <col min="6664" max="6664" width="79.5703125" style="55" customWidth="1"/>
    <col min="6665" max="6665" width="8.7109375" style="55" customWidth="1"/>
    <col min="6666" max="6666" width="22.5703125" style="55" customWidth="1"/>
    <col min="6667" max="6667" width="15.140625" style="55" bestFit="1" customWidth="1"/>
    <col min="6668" max="6911" width="11.42578125" style="55"/>
    <col min="6912" max="6912" width="2.7109375" style="55" customWidth="1"/>
    <col min="6913" max="6913" width="3.85546875" style="55" customWidth="1"/>
    <col min="6914" max="6914" width="2.140625" style="55" bestFit="1" customWidth="1"/>
    <col min="6915" max="6915" width="3.7109375" style="55" customWidth="1"/>
    <col min="6916" max="6916" width="3.28515625" style="55" customWidth="1"/>
    <col min="6917" max="6917" width="2.140625" style="55" customWidth="1"/>
    <col min="6918" max="6918" width="3.140625" style="55" customWidth="1"/>
    <col min="6919" max="6919" width="10.140625" style="55" customWidth="1"/>
    <col min="6920" max="6920" width="79.5703125" style="55" customWidth="1"/>
    <col min="6921" max="6921" width="8.7109375" style="55" customWidth="1"/>
    <col min="6922" max="6922" width="22.5703125" style="55" customWidth="1"/>
    <col min="6923" max="6923" width="15.140625" style="55" bestFit="1" customWidth="1"/>
    <col min="6924" max="7167" width="11.42578125" style="55"/>
    <col min="7168" max="7168" width="2.7109375" style="55" customWidth="1"/>
    <col min="7169" max="7169" width="3.85546875" style="55" customWidth="1"/>
    <col min="7170" max="7170" width="2.140625" style="55" bestFit="1" customWidth="1"/>
    <col min="7171" max="7171" width="3.7109375" style="55" customWidth="1"/>
    <col min="7172" max="7172" width="3.28515625" style="55" customWidth="1"/>
    <col min="7173" max="7173" width="2.140625" style="55" customWidth="1"/>
    <col min="7174" max="7174" width="3.140625" style="55" customWidth="1"/>
    <col min="7175" max="7175" width="10.140625" style="55" customWidth="1"/>
    <col min="7176" max="7176" width="79.5703125" style="55" customWidth="1"/>
    <col min="7177" max="7177" width="8.7109375" style="55" customWidth="1"/>
    <col min="7178" max="7178" width="22.5703125" style="55" customWidth="1"/>
    <col min="7179" max="7179" width="15.140625" style="55" bestFit="1" customWidth="1"/>
    <col min="7180" max="7423" width="11.42578125" style="55"/>
    <col min="7424" max="7424" width="2.7109375" style="55" customWidth="1"/>
    <col min="7425" max="7425" width="3.85546875" style="55" customWidth="1"/>
    <col min="7426" max="7426" width="2.140625" style="55" bestFit="1" customWidth="1"/>
    <col min="7427" max="7427" width="3.7109375" style="55" customWidth="1"/>
    <col min="7428" max="7428" width="3.28515625" style="55" customWidth="1"/>
    <col min="7429" max="7429" width="2.140625" style="55" customWidth="1"/>
    <col min="7430" max="7430" width="3.140625" style="55" customWidth="1"/>
    <col min="7431" max="7431" width="10.140625" style="55" customWidth="1"/>
    <col min="7432" max="7432" width="79.5703125" style="55" customWidth="1"/>
    <col min="7433" max="7433" width="8.7109375" style="55" customWidth="1"/>
    <col min="7434" max="7434" width="22.5703125" style="55" customWidth="1"/>
    <col min="7435" max="7435" width="15.140625" style="55" bestFit="1" customWidth="1"/>
    <col min="7436" max="7679" width="11.42578125" style="55"/>
    <col min="7680" max="7680" width="2.7109375" style="55" customWidth="1"/>
    <col min="7681" max="7681" width="3.85546875" style="55" customWidth="1"/>
    <col min="7682" max="7682" width="2.140625" style="55" bestFit="1" customWidth="1"/>
    <col min="7683" max="7683" width="3.7109375" style="55" customWidth="1"/>
    <col min="7684" max="7684" width="3.28515625" style="55" customWidth="1"/>
    <col min="7685" max="7685" width="2.140625" style="55" customWidth="1"/>
    <col min="7686" max="7686" width="3.140625" style="55" customWidth="1"/>
    <col min="7687" max="7687" width="10.140625" style="55" customWidth="1"/>
    <col min="7688" max="7688" width="79.5703125" style="55" customWidth="1"/>
    <col min="7689" max="7689" width="8.7109375" style="55" customWidth="1"/>
    <col min="7690" max="7690" width="22.5703125" style="55" customWidth="1"/>
    <col min="7691" max="7691" width="15.140625" style="55" bestFit="1" customWidth="1"/>
    <col min="7692" max="7935" width="11.42578125" style="55"/>
    <col min="7936" max="7936" width="2.7109375" style="55" customWidth="1"/>
    <col min="7937" max="7937" width="3.85546875" style="55" customWidth="1"/>
    <col min="7938" max="7938" width="2.140625" style="55" bestFit="1" customWidth="1"/>
    <col min="7939" max="7939" width="3.7109375" style="55" customWidth="1"/>
    <col min="7940" max="7940" width="3.28515625" style="55" customWidth="1"/>
    <col min="7941" max="7941" width="2.140625" style="55" customWidth="1"/>
    <col min="7942" max="7942" width="3.140625" style="55" customWidth="1"/>
    <col min="7943" max="7943" width="10.140625" style="55" customWidth="1"/>
    <col min="7944" max="7944" width="79.5703125" style="55" customWidth="1"/>
    <col min="7945" max="7945" width="8.7109375" style="55" customWidth="1"/>
    <col min="7946" max="7946" width="22.5703125" style="55" customWidth="1"/>
    <col min="7947" max="7947" width="15.140625" style="55" bestFit="1" customWidth="1"/>
    <col min="7948" max="8191" width="11.42578125" style="55"/>
    <col min="8192" max="8192" width="2.7109375" style="55" customWidth="1"/>
    <col min="8193" max="8193" width="3.85546875" style="55" customWidth="1"/>
    <col min="8194" max="8194" width="2.140625" style="55" bestFit="1" customWidth="1"/>
    <col min="8195" max="8195" width="3.7109375" style="55" customWidth="1"/>
    <col min="8196" max="8196" width="3.28515625" style="55" customWidth="1"/>
    <col min="8197" max="8197" width="2.140625" style="55" customWidth="1"/>
    <col min="8198" max="8198" width="3.140625" style="55" customWidth="1"/>
    <col min="8199" max="8199" width="10.140625" style="55" customWidth="1"/>
    <col min="8200" max="8200" width="79.5703125" style="55" customWidth="1"/>
    <col min="8201" max="8201" width="8.7109375" style="55" customWidth="1"/>
    <col min="8202" max="8202" width="22.5703125" style="55" customWidth="1"/>
    <col min="8203" max="8203" width="15.140625" style="55" bestFit="1" customWidth="1"/>
    <col min="8204" max="8447" width="11.42578125" style="55"/>
    <col min="8448" max="8448" width="2.7109375" style="55" customWidth="1"/>
    <col min="8449" max="8449" width="3.85546875" style="55" customWidth="1"/>
    <col min="8450" max="8450" width="2.140625" style="55" bestFit="1" customWidth="1"/>
    <col min="8451" max="8451" width="3.7109375" style="55" customWidth="1"/>
    <col min="8452" max="8452" width="3.28515625" style="55" customWidth="1"/>
    <col min="8453" max="8453" width="2.140625" style="55" customWidth="1"/>
    <col min="8454" max="8454" width="3.140625" style="55" customWidth="1"/>
    <col min="8455" max="8455" width="10.140625" style="55" customWidth="1"/>
    <col min="8456" max="8456" width="79.5703125" style="55" customWidth="1"/>
    <col min="8457" max="8457" width="8.7109375" style="55" customWidth="1"/>
    <col min="8458" max="8458" width="22.5703125" style="55" customWidth="1"/>
    <col min="8459" max="8459" width="15.140625" style="55" bestFit="1" customWidth="1"/>
    <col min="8460" max="8703" width="11.42578125" style="55"/>
    <col min="8704" max="8704" width="2.7109375" style="55" customWidth="1"/>
    <col min="8705" max="8705" width="3.85546875" style="55" customWidth="1"/>
    <col min="8706" max="8706" width="2.140625" style="55" bestFit="1" customWidth="1"/>
    <col min="8707" max="8707" width="3.7109375" style="55" customWidth="1"/>
    <col min="8708" max="8708" width="3.28515625" style="55" customWidth="1"/>
    <col min="8709" max="8709" width="2.140625" style="55" customWidth="1"/>
    <col min="8710" max="8710" width="3.140625" style="55" customWidth="1"/>
    <col min="8711" max="8711" width="10.140625" style="55" customWidth="1"/>
    <col min="8712" max="8712" width="79.5703125" style="55" customWidth="1"/>
    <col min="8713" max="8713" width="8.7109375" style="55" customWidth="1"/>
    <col min="8714" max="8714" width="22.5703125" style="55" customWidth="1"/>
    <col min="8715" max="8715" width="15.140625" style="55" bestFit="1" customWidth="1"/>
    <col min="8716" max="8959" width="11.42578125" style="55"/>
    <col min="8960" max="8960" width="2.7109375" style="55" customWidth="1"/>
    <col min="8961" max="8961" width="3.85546875" style="55" customWidth="1"/>
    <col min="8962" max="8962" width="2.140625" style="55" bestFit="1" customWidth="1"/>
    <col min="8963" max="8963" width="3.7109375" style="55" customWidth="1"/>
    <col min="8964" max="8964" width="3.28515625" style="55" customWidth="1"/>
    <col min="8965" max="8965" width="2.140625" style="55" customWidth="1"/>
    <col min="8966" max="8966" width="3.140625" style="55" customWidth="1"/>
    <col min="8967" max="8967" width="10.140625" style="55" customWidth="1"/>
    <col min="8968" max="8968" width="79.5703125" style="55" customWidth="1"/>
    <col min="8969" max="8969" width="8.7109375" style="55" customWidth="1"/>
    <col min="8970" max="8970" width="22.5703125" style="55" customWidth="1"/>
    <col min="8971" max="8971" width="15.140625" style="55" bestFit="1" customWidth="1"/>
    <col min="8972" max="9215" width="11.42578125" style="55"/>
    <col min="9216" max="9216" width="2.7109375" style="55" customWidth="1"/>
    <col min="9217" max="9217" width="3.85546875" style="55" customWidth="1"/>
    <col min="9218" max="9218" width="2.140625" style="55" bestFit="1" customWidth="1"/>
    <col min="9219" max="9219" width="3.7109375" style="55" customWidth="1"/>
    <col min="9220" max="9220" width="3.28515625" style="55" customWidth="1"/>
    <col min="9221" max="9221" width="2.140625" style="55" customWidth="1"/>
    <col min="9222" max="9222" width="3.140625" style="55" customWidth="1"/>
    <col min="9223" max="9223" width="10.140625" style="55" customWidth="1"/>
    <col min="9224" max="9224" width="79.5703125" style="55" customWidth="1"/>
    <col min="9225" max="9225" width="8.7109375" style="55" customWidth="1"/>
    <col min="9226" max="9226" width="22.5703125" style="55" customWidth="1"/>
    <col min="9227" max="9227" width="15.140625" style="55" bestFit="1" customWidth="1"/>
    <col min="9228" max="9471" width="11.42578125" style="55"/>
    <col min="9472" max="9472" width="2.7109375" style="55" customWidth="1"/>
    <col min="9473" max="9473" width="3.85546875" style="55" customWidth="1"/>
    <col min="9474" max="9474" width="2.140625" style="55" bestFit="1" customWidth="1"/>
    <col min="9475" max="9475" width="3.7109375" style="55" customWidth="1"/>
    <col min="9476" max="9476" width="3.28515625" style="55" customWidth="1"/>
    <col min="9477" max="9477" width="2.140625" style="55" customWidth="1"/>
    <col min="9478" max="9478" width="3.140625" style="55" customWidth="1"/>
    <col min="9479" max="9479" width="10.140625" style="55" customWidth="1"/>
    <col min="9480" max="9480" width="79.5703125" style="55" customWidth="1"/>
    <col min="9481" max="9481" width="8.7109375" style="55" customWidth="1"/>
    <col min="9482" max="9482" width="22.5703125" style="55" customWidth="1"/>
    <col min="9483" max="9483" width="15.140625" style="55" bestFit="1" customWidth="1"/>
    <col min="9484" max="9727" width="11.42578125" style="55"/>
    <col min="9728" max="9728" width="2.7109375" style="55" customWidth="1"/>
    <col min="9729" max="9729" width="3.85546875" style="55" customWidth="1"/>
    <col min="9730" max="9730" width="2.140625" style="55" bestFit="1" customWidth="1"/>
    <col min="9731" max="9731" width="3.7109375" style="55" customWidth="1"/>
    <col min="9732" max="9732" width="3.28515625" style="55" customWidth="1"/>
    <col min="9733" max="9733" width="2.140625" style="55" customWidth="1"/>
    <col min="9734" max="9734" width="3.140625" style="55" customWidth="1"/>
    <col min="9735" max="9735" width="10.140625" style="55" customWidth="1"/>
    <col min="9736" max="9736" width="79.5703125" style="55" customWidth="1"/>
    <col min="9737" max="9737" width="8.7109375" style="55" customWidth="1"/>
    <col min="9738" max="9738" width="22.5703125" style="55" customWidth="1"/>
    <col min="9739" max="9739" width="15.140625" style="55" bestFit="1" customWidth="1"/>
    <col min="9740" max="9983" width="11.42578125" style="55"/>
    <col min="9984" max="9984" width="2.7109375" style="55" customWidth="1"/>
    <col min="9985" max="9985" width="3.85546875" style="55" customWidth="1"/>
    <col min="9986" max="9986" width="2.140625" style="55" bestFit="1" customWidth="1"/>
    <col min="9987" max="9987" width="3.7109375" style="55" customWidth="1"/>
    <col min="9988" max="9988" width="3.28515625" style="55" customWidth="1"/>
    <col min="9989" max="9989" width="2.140625" style="55" customWidth="1"/>
    <col min="9990" max="9990" width="3.140625" style="55" customWidth="1"/>
    <col min="9991" max="9991" width="10.140625" style="55" customWidth="1"/>
    <col min="9992" max="9992" width="79.5703125" style="55" customWidth="1"/>
    <col min="9993" max="9993" width="8.7109375" style="55" customWidth="1"/>
    <col min="9994" max="9994" width="22.5703125" style="55" customWidth="1"/>
    <col min="9995" max="9995" width="15.140625" style="55" bestFit="1" customWidth="1"/>
    <col min="9996" max="10239" width="11.42578125" style="55"/>
    <col min="10240" max="10240" width="2.7109375" style="55" customWidth="1"/>
    <col min="10241" max="10241" width="3.85546875" style="55" customWidth="1"/>
    <col min="10242" max="10242" width="2.140625" style="55" bestFit="1" customWidth="1"/>
    <col min="10243" max="10243" width="3.7109375" style="55" customWidth="1"/>
    <col min="10244" max="10244" width="3.28515625" style="55" customWidth="1"/>
    <col min="10245" max="10245" width="2.140625" style="55" customWidth="1"/>
    <col min="10246" max="10246" width="3.140625" style="55" customWidth="1"/>
    <col min="10247" max="10247" width="10.140625" style="55" customWidth="1"/>
    <col min="10248" max="10248" width="79.5703125" style="55" customWidth="1"/>
    <col min="10249" max="10249" width="8.7109375" style="55" customWidth="1"/>
    <col min="10250" max="10250" width="22.5703125" style="55" customWidth="1"/>
    <col min="10251" max="10251" width="15.140625" style="55" bestFit="1" customWidth="1"/>
    <col min="10252" max="10495" width="11.42578125" style="55"/>
    <col min="10496" max="10496" width="2.7109375" style="55" customWidth="1"/>
    <col min="10497" max="10497" width="3.85546875" style="55" customWidth="1"/>
    <col min="10498" max="10498" width="2.140625" style="55" bestFit="1" customWidth="1"/>
    <col min="10499" max="10499" width="3.7109375" style="55" customWidth="1"/>
    <col min="10500" max="10500" width="3.28515625" style="55" customWidth="1"/>
    <col min="10501" max="10501" width="2.140625" style="55" customWidth="1"/>
    <col min="10502" max="10502" width="3.140625" style="55" customWidth="1"/>
    <col min="10503" max="10503" width="10.140625" style="55" customWidth="1"/>
    <col min="10504" max="10504" width="79.5703125" style="55" customWidth="1"/>
    <col min="10505" max="10505" width="8.7109375" style="55" customWidth="1"/>
    <col min="10506" max="10506" width="22.5703125" style="55" customWidth="1"/>
    <col min="10507" max="10507" width="15.140625" style="55" bestFit="1" customWidth="1"/>
    <col min="10508" max="10751" width="11.42578125" style="55"/>
    <col min="10752" max="10752" width="2.7109375" style="55" customWidth="1"/>
    <col min="10753" max="10753" width="3.85546875" style="55" customWidth="1"/>
    <col min="10754" max="10754" width="2.140625" style="55" bestFit="1" customWidth="1"/>
    <col min="10755" max="10755" width="3.7109375" style="55" customWidth="1"/>
    <col min="10756" max="10756" width="3.28515625" style="55" customWidth="1"/>
    <col min="10757" max="10757" width="2.140625" style="55" customWidth="1"/>
    <col min="10758" max="10758" width="3.140625" style="55" customWidth="1"/>
    <col min="10759" max="10759" width="10.140625" style="55" customWidth="1"/>
    <col min="10760" max="10760" width="79.5703125" style="55" customWidth="1"/>
    <col min="10761" max="10761" width="8.7109375" style="55" customWidth="1"/>
    <col min="10762" max="10762" width="22.5703125" style="55" customWidth="1"/>
    <col min="10763" max="10763" width="15.140625" style="55" bestFit="1" customWidth="1"/>
    <col min="10764" max="11007" width="11.42578125" style="55"/>
    <col min="11008" max="11008" width="2.7109375" style="55" customWidth="1"/>
    <col min="11009" max="11009" width="3.85546875" style="55" customWidth="1"/>
    <col min="11010" max="11010" width="2.140625" style="55" bestFit="1" customWidth="1"/>
    <col min="11011" max="11011" width="3.7109375" style="55" customWidth="1"/>
    <col min="11012" max="11012" width="3.28515625" style="55" customWidth="1"/>
    <col min="11013" max="11013" width="2.140625" style="55" customWidth="1"/>
    <col min="11014" max="11014" width="3.140625" style="55" customWidth="1"/>
    <col min="11015" max="11015" width="10.140625" style="55" customWidth="1"/>
    <col min="11016" max="11016" width="79.5703125" style="55" customWidth="1"/>
    <col min="11017" max="11017" width="8.7109375" style="55" customWidth="1"/>
    <col min="11018" max="11018" width="22.5703125" style="55" customWidth="1"/>
    <col min="11019" max="11019" width="15.140625" style="55" bestFit="1" customWidth="1"/>
    <col min="11020" max="11263" width="11.42578125" style="55"/>
    <col min="11264" max="11264" width="2.7109375" style="55" customWidth="1"/>
    <col min="11265" max="11265" width="3.85546875" style="55" customWidth="1"/>
    <col min="11266" max="11266" width="2.140625" style="55" bestFit="1" customWidth="1"/>
    <col min="11267" max="11267" width="3.7109375" style="55" customWidth="1"/>
    <col min="11268" max="11268" width="3.28515625" style="55" customWidth="1"/>
    <col min="11269" max="11269" width="2.140625" style="55" customWidth="1"/>
    <col min="11270" max="11270" width="3.140625" style="55" customWidth="1"/>
    <col min="11271" max="11271" width="10.140625" style="55" customWidth="1"/>
    <col min="11272" max="11272" width="79.5703125" style="55" customWidth="1"/>
    <col min="11273" max="11273" width="8.7109375" style="55" customWidth="1"/>
    <col min="11274" max="11274" width="22.5703125" style="55" customWidth="1"/>
    <col min="11275" max="11275" width="15.140625" style="55" bestFit="1" customWidth="1"/>
    <col min="11276" max="11519" width="11.42578125" style="55"/>
    <col min="11520" max="11520" width="2.7109375" style="55" customWidth="1"/>
    <col min="11521" max="11521" width="3.85546875" style="55" customWidth="1"/>
    <col min="11522" max="11522" width="2.140625" style="55" bestFit="1" customWidth="1"/>
    <col min="11523" max="11523" width="3.7109375" style="55" customWidth="1"/>
    <col min="11524" max="11524" width="3.28515625" style="55" customWidth="1"/>
    <col min="11525" max="11525" width="2.140625" style="55" customWidth="1"/>
    <col min="11526" max="11526" width="3.140625" style="55" customWidth="1"/>
    <col min="11527" max="11527" width="10.140625" style="55" customWidth="1"/>
    <col min="11528" max="11528" width="79.5703125" style="55" customWidth="1"/>
    <col min="11529" max="11529" width="8.7109375" style="55" customWidth="1"/>
    <col min="11530" max="11530" width="22.5703125" style="55" customWidth="1"/>
    <col min="11531" max="11531" width="15.140625" style="55" bestFit="1" customWidth="1"/>
    <col min="11532" max="11775" width="11.42578125" style="55"/>
    <col min="11776" max="11776" width="2.7109375" style="55" customWidth="1"/>
    <col min="11777" max="11777" width="3.85546875" style="55" customWidth="1"/>
    <col min="11778" max="11778" width="2.140625" style="55" bestFit="1" customWidth="1"/>
    <col min="11779" max="11779" width="3.7109375" style="55" customWidth="1"/>
    <col min="11780" max="11780" width="3.28515625" style="55" customWidth="1"/>
    <col min="11781" max="11781" width="2.140625" style="55" customWidth="1"/>
    <col min="11782" max="11782" width="3.140625" style="55" customWidth="1"/>
    <col min="11783" max="11783" width="10.140625" style="55" customWidth="1"/>
    <col min="11784" max="11784" width="79.5703125" style="55" customWidth="1"/>
    <col min="11785" max="11785" width="8.7109375" style="55" customWidth="1"/>
    <col min="11786" max="11786" width="22.5703125" style="55" customWidth="1"/>
    <col min="11787" max="11787" width="15.140625" style="55" bestFit="1" customWidth="1"/>
    <col min="11788" max="12031" width="11.42578125" style="55"/>
    <col min="12032" max="12032" width="2.7109375" style="55" customWidth="1"/>
    <col min="12033" max="12033" width="3.85546875" style="55" customWidth="1"/>
    <col min="12034" max="12034" width="2.140625" style="55" bestFit="1" customWidth="1"/>
    <col min="12035" max="12035" width="3.7109375" style="55" customWidth="1"/>
    <col min="12036" max="12036" width="3.28515625" style="55" customWidth="1"/>
    <col min="12037" max="12037" width="2.140625" style="55" customWidth="1"/>
    <col min="12038" max="12038" width="3.140625" style="55" customWidth="1"/>
    <col min="12039" max="12039" width="10.140625" style="55" customWidth="1"/>
    <col min="12040" max="12040" width="79.5703125" style="55" customWidth="1"/>
    <col min="12041" max="12041" width="8.7109375" style="55" customWidth="1"/>
    <col min="12042" max="12042" width="22.5703125" style="55" customWidth="1"/>
    <col min="12043" max="12043" width="15.140625" style="55" bestFit="1" customWidth="1"/>
    <col min="12044" max="12287" width="11.42578125" style="55"/>
    <col min="12288" max="12288" width="2.7109375" style="55" customWidth="1"/>
    <col min="12289" max="12289" width="3.85546875" style="55" customWidth="1"/>
    <col min="12290" max="12290" width="2.140625" style="55" bestFit="1" customWidth="1"/>
    <col min="12291" max="12291" width="3.7109375" style="55" customWidth="1"/>
    <col min="12292" max="12292" width="3.28515625" style="55" customWidth="1"/>
    <col min="12293" max="12293" width="2.140625" style="55" customWidth="1"/>
    <col min="12294" max="12294" width="3.140625" style="55" customWidth="1"/>
    <col min="12295" max="12295" width="10.140625" style="55" customWidth="1"/>
    <col min="12296" max="12296" width="79.5703125" style="55" customWidth="1"/>
    <col min="12297" max="12297" width="8.7109375" style="55" customWidth="1"/>
    <col min="12298" max="12298" width="22.5703125" style="55" customWidth="1"/>
    <col min="12299" max="12299" width="15.140625" style="55" bestFit="1" customWidth="1"/>
    <col min="12300" max="12543" width="11.42578125" style="55"/>
    <col min="12544" max="12544" width="2.7109375" style="55" customWidth="1"/>
    <col min="12545" max="12545" width="3.85546875" style="55" customWidth="1"/>
    <col min="12546" max="12546" width="2.140625" style="55" bestFit="1" customWidth="1"/>
    <col min="12547" max="12547" width="3.7109375" style="55" customWidth="1"/>
    <col min="12548" max="12548" width="3.28515625" style="55" customWidth="1"/>
    <col min="12549" max="12549" width="2.140625" style="55" customWidth="1"/>
    <col min="12550" max="12550" width="3.140625" style="55" customWidth="1"/>
    <col min="12551" max="12551" width="10.140625" style="55" customWidth="1"/>
    <col min="12552" max="12552" width="79.5703125" style="55" customWidth="1"/>
    <col min="12553" max="12553" width="8.7109375" style="55" customWidth="1"/>
    <col min="12554" max="12554" width="22.5703125" style="55" customWidth="1"/>
    <col min="12555" max="12555" width="15.140625" style="55" bestFit="1" customWidth="1"/>
    <col min="12556" max="12799" width="11.42578125" style="55"/>
    <col min="12800" max="12800" width="2.7109375" style="55" customWidth="1"/>
    <col min="12801" max="12801" width="3.85546875" style="55" customWidth="1"/>
    <col min="12802" max="12802" width="2.140625" style="55" bestFit="1" customWidth="1"/>
    <col min="12803" max="12803" width="3.7109375" style="55" customWidth="1"/>
    <col min="12804" max="12804" width="3.28515625" style="55" customWidth="1"/>
    <col min="12805" max="12805" width="2.140625" style="55" customWidth="1"/>
    <col min="12806" max="12806" width="3.140625" style="55" customWidth="1"/>
    <col min="12807" max="12807" width="10.140625" style="55" customWidth="1"/>
    <col min="12808" max="12808" width="79.5703125" style="55" customWidth="1"/>
    <col min="12809" max="12809" width="8.7109375" style="55" customWidth="1"/>
    <col min="12810" max="12810" width="22.5703125" style="55" customWidth="1"/>
    <col min="12811" max="12811" width="15.140625" style="55" bestFit="1" customWidth="1"/>
    <col min="12812" max="13055" width="11.42578125" style="55"/>
    <col min="13056" max="13056" width="2.7109375" style="55" customWidth="1"/>
    <col min="13057" max="13057" width="3.85546875" style="55" customWidth="1"/>
    <col min="13058" max="13058" width="2.140625" style="55" bestFit="1" customWidth="1"/>
    <col min="13059" max="13059" width="3.7109375" style="55" customWidth="1"/>
    <col min="13060" max="13060" width="3.28515625" style="55" customWidth="1"/>
    <col min="13061" max="13061" width="2.140625" style="55" customWidth="1"/>
    <col min="13062" max="13062" width="3.140625" style="55" customWidth="1"/>
    <col min="13063" max="13063" width="10.140625" style="55" customWidth="1"/>
    <col min="13064" max="13064" width="79.5703125" style="55" customWidth="1"/>
    <col min="13065" max="13065" width="8.7109375" style="55" customWidth="1"/>
    <col min="13066" max="13066" width="22.5703125" style="55" customWidth="1"/>
    <col min="13067" max="13067" width="15.140625" style="55" bestFit="1" customWidth="1"/>
    <col min="13068" max="13311" width="11.42578125" style="55"/>
    <col min="13312" max="13312" width="2.7109375" style="55" customWidth="1"/>
    <col min="13313" max="13313" width="3.85546875" style="55" customWidth="1"/>
    <col min="13314" max="13314" width="2.140625" style="55" bestFit="1" customWidth="1"/>
    <col min="13315" max="13315" width="3.7109375" style="55" customWidth="1"/>
    <col min="13316" max="13316" width="3.28515625" style="55" customWidth="1"/>
    <col min="13317" max="13317" width="2.140625" style="55" customWidth="1"/>
    <col min="13318" max="13318" width="3.140625" style="55" customWidth="1"/>
    <col min="13319" max="13319" width="10.140625" style="55" customWidth="1"/>
    <col min="13320" max="13320" width="79.5703125" style="55" customWidth="1"/>
    <col min="13321" max="13321" width="8.7109375" style="55" customWidth="1"/>
    <col min="13322" max="13322" width="22.5703125" style="55" customWidth="1"/>
    <col min="13323" max="13323" width="15.140625" style="55" bestFit="1" customWidth="1"/>
    <col min="13324" max="13567" width="11.42578125" style="55"/>
    <col min="13568" max="13568" width="2.7109375" style="55" customWidth="1"/>
    <col min="13569" max="13569" width="3.85546875" style="55" customWidth="1"/>
    <col min="13570" max="13570" width="2.140625" style="55" bestFit="1" customWidth="1"/>
    <col min="13571" max="13571" width="3.7109375" style="55" customWidth="1"/>
    <col min="13572" max="13572" width="3.28515625" style="55" customWidth="1"/>
    <col min="13573" max="13573" width="2.140625" style="55" customWidth="1"/>
    <col min="13574" max="13574" width="3.140625" style="55" customWidth="1"/>
    <col min="13575" max="13575" width="10.140625" style="55" customWidth="1"/>
    <col min="13576" max="13576" width="79.5703125" style="55" customWidth="1"/>
    <col min="13577" max="13577" width="8.7109375" style="55" customWidth="1"/>
    <col min="13578" max="13578" width="22.5703125" style="55" customWidth="1"/>
    <col min="13579" max="13579" width="15.140625" style="55" bestFit="1" customWidth="1"/>
    <col min="13580" max="13823" width="11.42578125" style="55"/>
    <col min="13824" max="13824" width="2.7109375" style="55" customWidth="1"/>
    <col min="13825" max="13825" width="3.85546875" style="55" customWidth="1"/>
    <col min="13826" max="13826" width="2.140625" style="55" bestFit="1" customWidth="1"/>
    <col min="13827" max="13827" width="3.7109375" style="55" customWidth="1"/>
    <col min="13828" max="13828" width="3.28515625" style="55" customWidth="1"/>
    <col min="13829" max="13829" width="2.140625" style="55" customWidth="1"/>
    <col min="13830" max="13830" width="3.140625" style="55" customWidth="1"/>
    <col min="13831" max="13831" width="10.140625" style="55" customWidth="1"/>
    <col min="13832" max="13832" width="79.5703125" style="55" customWidth="1"/>
    <col min="13833" max="13833" width="8.7109375" style="55" customWidth="1"/>
    <col min="13834" max="13834" width="22.5703125" style="55" customWidth="1"/>
    <col min="13835" max="13835" width="15.140625" style="55" bestFit="1" customWidth="1"/>
    <col min="13836" max="14079" width="11.42578125" style="55"/>
    <col min="14080" max="14080" width="2.7109375" style="55" customWidth="1"/>
    <col min="14081" max="14081" width="3.85546875" style="55" customWidth="1"/>
    <col min="14082" max="14082" width="2.140625" style="55" bestFit="1" customWidth="1"/>
    <col min="14083" max="14083" width="3.7109375" style="55" customWidth="1"/>
    <col min="14084" max="14084" width="3.28515625" style="55" customWidth="1"/>
    <col min="14085" max="14085" width="2.140625" style="55" customWidth="1"/>
    <col min="14086" max="14086" width="3.140625" style="55" customWidth="1"/>
    <col min="14087" max="14087" width="10.140625" style="55" customWidth="1"/>
    <col min="14088" max="14088" width="79.5703125" style="55" customWidth="1"/>
    <col min="14089" max="14089" width="8.7109375" style="55" customWidth="1"/>
    <col min="14090" max="14090" width="22.5703125" style="55" customWidth="1"/>
    <col min="14091" max="14091" width="15.140625" style="55" bestFit="1" customWidth="1"/>
    <col min="14092" max="14335" width="11.42578125" style="55"/>
    <col min="14336" max="14336" width="2.7109375" style="55" customWidth="1"/>
    <col min="14337" max="14337" width="3.85546875" style="55" customWidth="1"/>
    <col min="14338" max="14338" width="2.140625" style="55" bestFit="1" customWidth="1"/>
    <col min="14339" max="14339" width="3.7109375" style="55" customWidth="1"/>
    <col min="14340" max="14340" width="3.28515625" style="55" customWidth="1"/>
    <col min="14341" max="14341" width="2.140625" style="55" customWidth="1"/>
    <col min="14342" max="14342" width="3.140625" style="55" customWidth="1"/>
    <col min="14343" max="14343" width="10.140625" style="55" customWidth="1"/>
    <col min="14344" max="14344" width="79.5703125" style="55" customWidth="1"/>
    <col min="14345" max="14345" width="8.7109375" style="55" customWidth="1"/>
    <col min="14346" max="14346" width="22.5703125" style="55" customWidth="1"/>
    <col min="14347" max="14347" width="15.140625" style="55" bestFit="1" customWidth="1"/>
    <col min="14348" max="14591" width="11.42578125" style="55"/>
    <col min="14592" max="14592" width="2.7109375" style="55" customWidth="1"/>
    <col min="14593" max="14593" width="3.85546875" style="55" customWidth="1"/>
    <col min="14594" max="14594" width="2.140625" style="55" bestFit="1" customWidth="1"/>
    <col min="14595" max="14595" width="3.7109375" style="55" customWidth="1"/>
    <col min="14596" max="14596" width="3.28515625" style="55" customWidth="1"/>
    <col min="14597" max="14597" width="2.140625" style="55" customWidth="1"/>
    <col min="14598" max="14598" width="3.140625" style="55" customWidth="1"/>
    <col min="14599" max="14599" width="10.140625" style="55" customWidth="1"/>
    <col min="14600" max="14600" width="79.5703125" style="55" customWidth="1"/>
    <col min="14601" max="14601" width="8.7109375" style="55" customWidth="1"/>
    <col min="14602" max="14602" width="22.5703125" style="55" customWidth="1"/>
    <col min="14603" max="14603" width="15.140625" style="55" bestFit="1" customWidth="1"/>
    <col min="14604" max="14847" width="11.42578125" style="55"/>
    <col min="14848" max="14848" width="2.7109375" style="55" customWidth="1"/>
    <col min="14849" max="14849" width="3.85546875" style="55" customWidth="1"/>
    <col min="14850" max="14850" width="2.140625" style="55" bestFit="1" customWidth="1"/>
    <col min="14851" max="14851" width="3.7109375" style="55" customWidth="1"/>
    <col min="14852" max="14852" width="3.28515625" style="55" customWidth="1"/>
    <col min="14853" max="14853" width="2.140625" style="55" customWidth="1"/>
    <col min="14854" max="14854" width="3.140625" style="55" customWidth="1"/>
    <col min="14855" max="14855" width="10.140625" style="55" customWidth="1"/>
    <col min="14856" max="14856" width="79.5703125" style="55" customWidth="1"/>
    <col min="14857" max="14857" width="8.7109375" style="55" customWidth="1"/>
    <col min="14858" max="14858" width="22.5703125" style="55" customWidth="1"/>
    <col min="14859" max="14859" width="15.140625" style="55" bestFit="1" customWidth="1"/>
    <col min="14860" max="15103" width="11.42578125" style="55"/>
    <col min="15104" max="15104" width="2.7109375" style="55" customWidth="1"/>
    <col min="15105" max="15105" width="3.85546875" style="55" customWidth="1"/>
    <col min="15106" max="15106" width="2.140625" style="55" bestFit="1" customWidth="1"/>
    <col min="15107" max="15107" width="3.7109375" style="55" customWidth="1"/>
    <col min="15108" max="15108" width="3.28515625" style="55" customWidth="1"/>
    <col min="15109" max="15109" width="2.140625" style="55" customWidth="1"/>
    <col min="15110" max="15110" width="3.140625" style="55" customWidth="1"/>
    <col min="15111" max="15111" width="10.140625" style="55" customWidth="1"/>
    <col min="15112" max="15112" width="79.5703125" style="55" customWidth="1"/>
    <col min="15113" max="15113" width="8.7109375" style="55" customWidth="1"/>
    <col min="15114" max="15114" width="22.5703125" style="55" customWidth="1"/>
    <col min="15115" max="15115" width="15.140625" style="55" bestFit="1" customWidth="1"/>
    <col min="15116" max="15359" width="11.42578125" style="55"/>
    <col min="15360" max="15360" width="2.7109375" style="55" customWidth="1"/>
    <col min="15361" max="15361" width="3.85546875" style="55" customWidth="1"/>
    <col min="15362" max="15362" width="2.140625" style="55" bestFit="1" customWidth="1"/>
    <col min="15363" max="15363" width="3.7109375" style="55" customWidth="1"/>
    <col min="15364" max="15364" width="3.28515625" style="55" customWidth="1"/>
    <col min="15365" max="15365" width="2.140625" style="55" customWidth="1"/>
    <col min="15366" max="15366" width="3.140625" style="55" customWidth="1"/>
    <col min="15367" max="15367" width="10.140625" style="55" customWidth="1"/>
    <col min="15368" max="15368" width="79.5703125" style="55" customWidth="1"/>
    <col min="15369" max="15369" width="8.7109375" style="55" customWidth="1"/>
    <col min="15370" max="15370" width="22.5703125" style="55" customWidth="1"/>
    <col min="15371" max="15371" width="15.140625" style="55" bestFit="1" customWidth="1"/>
    <col min="15372" max="15615" width="11.42578125" style="55"/>
    <col min="15616" max="15616" width="2.7109375" style="55" customWidth="1"/>
    <col min="15617" max="15617" width="3.85546875" style="55" customWidth="1"/>
    <col min="15618" max="15618" width="2.140625" style="55" bestFit="1" customWidth="1"/>
    <col min="15619" max="15619" width="3.7109375" style="55" customWidth="1"/>
    <col min="15620" max="15620" width="3.28515625" style="55" customWidth="1"/>
    <col min="15621" max="15621" width="2.140625" style="55" customWidth="1"/>
    <col min="15622" max="15622" width="3.140625" style="55" customWidth="1"/>
    <col min="15623" max="15623" width="10.140625" style="55" customWidth="1"/>
    <col min="15624" max="15624" width="79.5703125" style="55" customWidth="1"/>
    <col min="15625" max="15625" width="8.7109375" style="55" customWidth="1"/>
    <col min="15626" max="15626" width="22.5703125" style="55" customWidth="1"/>
    <col min="15627" max="15627" width="15.140625" style="55" bestFit="1" customWidth="1"/>
    <col min="15628" max="15871" width="11.42578125" style="55"/>
    <col min="15872" max="15872" width="2.7109375" style="55" customWidth="1"/>
    <col min="15873" max="15873" width="3.85546875" style="55" customWidth="1"/>
    <col min="15874" max="15874" width="2.140625" style="55" bestFit="1" customWidth="1"/>
    <col min="15875" max="15875" width="3.7109375" style="55" customWidth="1"/>
    <col min="15876" max="15876" width="3.28515625" style="55" customWidth="1"/>
    <col min="15877" max="15877" width="2.140625" style="55" customWidth="1"/>
    <col min="15878" max="15878" width="3.140625" style="55" customWidth="1"/>
    <col min="15879" max="15879" width="10.140625" style="55" customWidth="1"/>
    <col min="15880" max="15880" width="79.5703125" style="55" customWidth="1"/>
    <col min="15881" max="15881" width="8.7109375" style="55" customWidth="1"/>
    <col min="15882" max="15882" width="22.5703125" style="55" customWidth="1"/>
    <col min="15883" max="15883" width="15.140625" style="55" bestFit="1" customWidth="1"/>
    <col min="15884" max="16127" width="11.42578125" style="55"/>
    <col min="16128" max="16128" width="2.7109375" style="55" customWidth="1"/>
    <col min="16129" max="16129" width="3.85546875" style="55" customWidth="1"/>
    <col min="16130" max="16130" width="2.140625" style="55" bestFit="1" customWidth="1"/>
    <col min="16131" max="16131" width="3.7109375" style="55" customWidth="1"/>
    <col min="16132" max="16132" width="3.28515625" style="55" customWidth="1"/>
    <col min="16133" max="16133" width="2.140625" style="55" customWidth="1"/>
    <col min="16134" max="16134" width="3.140625" style="55" customWidth="1"/>
    <col min="16135" max="16135" width="10.140625" style="55" customWidth="1"/>
    <col min="16136" max="16136" width="79.5703125" style="55" customWidth="1"/>
    <col min="16137" max="16137" width="8.7109375" style="55" customWidth="1"/>
    <col min="16138" max="16138" width="22.5703125" style="55" customWidth="1"/>
    <col min="16139" max="16139" width="15.140625" style="55" bestFit="1" customWidth="1"/>
    <col min="16140" max="16384" width="11.42578125" style="55"/>
  </cols>
  <sheetData>
    <row r="1" spans="5:20" s="28" customFormat="1" x14ac:dyDescent="0.2">
      <c r="M1" s="29"/>
      <c r="N1" s="30"/>
    </row>
    <row r="2" spans="5:20" s="28" customFormat="1" x14ac:dyDescent="0.2">
      <c r="M2" s="29"/>
      <c r="N2" s="30"/>
    </row>
    <row r="3" spans="5:20" s="28" customFormat="1" ht="15.75" x14ac:dyDescent="0.25">
      <c r="G3" s="446" t="s">
        <v>107</v>
      </c>
      <c r="H3" s="446"/>
      <c r="I3" s="446"/>
      <c r="J3" s="446"/>
      <c r="K3" s="446"/>
      <c r="L3" s="446"/>
      <c r="M3" s="446"/>
      <c r="N3" s="446"/>
      <c r="O3" s="446"/>
      <c r="P3" s="446"/>
    </row>
    <row r="4" spans="5:20" s="28" customFormat="1" ht="15.75" x14ac:dyDescent="0.25">
      <c r="G4" s="446" t="s">
        <v>108</v>
      </c>
      <c r="H4" s="446"/>
      <c r="I4" s="446"/>
      <c r="J4" s="446"/>
      <c r="K4" s="446"/>
      <c r="L4" s="446"/>
      <c r="M4" s="446"/>
      <c r="N4" s="446"/>
      <c r="O4" s="446"/>
      <c r="P4" s="446"/>
    </row>
    <row r="5" spans="5:20" s="28" customFormat="1" ht="15.75" x14ac:dyDescent="0.25">
      <c r="G5" s="446" t="s">
        <v>109</v>
      </c>
      <c r="H5" s="446"/>
      <c r="I5" s="446"/>
      <c r="J5" s="446"/>
      <c r="K5" s="446"/>
      <c r="L5" s="446"/>
      <c r="M5" s="446"/>
      <c r="N5" s="446"/>
      <c r="O5" s="446"/>
      <c r="P5" s="446"/>
    </row>
    <row r="6" spans="5:20" s="28" customFormat="1" ht="16.5" thickBot="1" x14ac:dyDescent="0.3">
      <c r="M6" s="32"/>
      <c r="N6" s="33"/>
      <c r="O6" s="31"/>
      <c r="P6" s="31"/>
    </row>
    <row r="7" spans="5:20" s="28" customFormat="1" ht="15.75" x14ac:dyDescent="0.25">
      <c r="G7" s="34"/>
      <c r="H7" s="35"/>
      <c r="I7" s="35"/>
      <c r="J7" s="35"/>
      <c r="K7" s="35"/>
      <c r="L7" s="35"/>
      <c r="M7" s="36"/>
      <c r="N7" s="37"/>
      <c r="O7" s="38"/>
      <c r="P7" s="39" t="s">
        <v>110</v>
      </c>
      <c r="Q7" s="39" t="s">
        <v>110</v>
      </c>
    </row>
    <row r="8" spans="5:20" s="28" customFormat="1" ht="15.75" x14ac:dyDescent="0.25">
      <c r="G8" s="40"/>
      <c r="H8" s="41">
        <v>5</v>
      </c>
      <c r="I8" s="41">
        <v>1</v>
      </c>
      <c r="J8" s="41">
        <v>2</v>
      </c>
      <c r="K8" s="41">
        <v>6</v>
      </c>
      <c r="L8" s="42"/>
      <c r="M8" s="43" t="s">
        <v>111</v>
      </c>
      <c r="N8" s="44"/>
      <c r="O8" s="42"/>
      <c r="P8" s="45"/>
      <c r="Q8" s="45"/>
      <c r="R8" s="46"/>
    </row>
    <row r="9" spans="5:20" s="28" customFormat="1" ht="15.75" x14ac:dyDescent="0.25">
      <c r="G9" s="47" t="s">
        <v>112</v>
      </c>
      <c r="M9" s="43"/>
      <c r="N9" s="33"/>
      <c r="O9" s="31"/>
      <c r="P9" s="48"/>
      <c r="Q9" s="48"/>
    </row>
    <row r="10" spans="5:20" s="28" customFormat="1" ht="16.5" thickBot="1" x14ac:dyDescent="0.3">
      <c r="G10" s="47"/>
      <c r="K10" s="46"/>
      <c r="M10" s="43"/>
      <c r="N10" s="33"/>
      <c r="O10" s="31"/>
      <c r="P10" s="48"/>
      <c r="Q10" s="48"/>
    </row>
    <row r="11" spans="5:20" s="28" customFormat="1" ht="18.95" customHeight="1" x14ac:dyDescent="0.2">
      <c r="G11" s="454" t="s">
        <v>445</v>
      </c>
      <c r="H11" s="455"/>
      <c r="I11" s="455"/>
      <c r="J11" s="455"/>
      <c r="K11" s="455"/>
      <c r="L11" s="455"/>
      <c r="M11" s="455"/>
      <c r="N11" s="450" t="s">
        <v>114</v>
      </c>
      <c r="O11" s="452" t="s">
        <v>115</v>
      </c>
      <c r="P11" s="450" t="s">
        <v>116</v>
      </c>
      <c r="Q11" s="450" t="s">
        <v>446</v>
      </c>
    </row>
    <row r="12" spans="5:20" s="28" customFormat="1" ht="18.95" customHeight="1" thickBot="1" x14ac:dyDescent="0.25">
      <c r="G12" s="456"/>
      <c r="H12" s="457"/>
      <c r="I12" s="457"/>
      <c r="J12" s="457"/>
      <c r="K12" s="457"/>
      <c r="L12" s="457"/>
      <c r="M12" s="457"/>
      <c r="N12" s="451"/>
      <c r="O12" s="453" t="s">
        <v>115</v>
      </c>
      <c r="P12" s="451" t="s">
        <v>117</v>
      </c>
      <c r="Q12" s="451" t="s">
        <v>117</v>
      </c>
    </row>
    <row r="13" spans="5:20" s="28" customFormat="1" ht="15.75" hidden="1" outlineLevel="1" thickBot="1" x14ac:dyDescent="0.3">
      <c r="G13" s="50"/>
      <c r="H13" s="51"/>
      <c r="I13" s="51"/>
      <c r="J13" s="51">
        <v>1</v>
      </c>
      <c r="K13" s="51"/>
      <c r="L13" s="51"/>
      <c r="M13" s="52"/>
      <c r="N13" s="53">
        <v>2</v>
      </c>
      <c r="O13" s="54">
        <v>3</v>
      </c>
      <c r="P13" s="54">
        <v>4</v>
      </c>
      <c r="Q13" s="54"/>
    </row>
    <row r="14" spans="5:20" ht="16.5" collapsed="1" thickBot="1" x14ac:dyDescent="0.3">
      <c r="G14" s="435" t="s">
        <v>119</v>
      </c>
      <c r="H14" s="436"/>
      <c r="I14" s="437" t="s">
        <v>120</v>
      </c>
      <c r="J14" s="438"/>
      <c r="K14" s="439"/>
      <c r="L14" s="186" t="s">
        <v>121</v>
      </c>
      <c r="M14" s="187" t="s">
        <v>122</v>
      </c>
      <c r="N14" s="56"/>
      <c r="O14" s="57"/>
      <c r="P14" s="58"/>
      <c r="Q14" s="58"/>
    </row>
    <row r="15" spans="5:20" ht="14.45" customHeight="1" x14ac:dyDescent="0.25">
      <c r="G15" s="59"/>
      <c r="H15" s="60"/>
      <c r="I15" s="440"/>
      <c r="J15" s="441"/>
      <c r="K15" s="442"/>
      <c r="L15" s="107"/>
      <c r="M15" s="188"/>
      <c r="N15" s="65" t="s">
        <v>123</v>
      </c>
      <c r="O15" s="66"/>
      <c r="P15" s="67"/>
      <c r="Q15" s="67"/>
    </row>
    <row r="16" spans="5:20" ht="12.6" customHeight="1" x14ac:dyDescent="0.25">
      <c r="E16" s="55" t="str">
        <f>2&amp;G16&amp;I16&amp;L16&amp;M16</f>
        <v>211101</v>
      </c>
      <c r="G16" s="69">
        <v>1</v>
      </c>
      <c r="H16" s="70"/>
      <c r="I16" s="443">
        <v>1</v>
      </c>
      <c r="J16" s="444"/>
      <c r="K16" s="445"/>
      <c r="L16" s="74" t="s">
        <v>126</v>
      </c>
      <c r="M16" s="75" t="s">
        <v>127</v>
      </c>
      <c r="N16" s="76" t="s">
        <v>128</v>
      </c>
      <c r="O16" s="77"/>
      <c r="P16" s="78">
        <v>1231321409.4427326</v>
      </c>
      <c r="Q16" s="78">
        <v>1231321409.4427326</v>
      </c>
      <c r="R16" s="189" t="str">
        <f>LEFT(E16,3)</f>
        <v>211</v>
      </c>
      <c r="S16" s="79"/>
      <c r="T16" s="79"/>
    </row>
    <row r="17" spans="4:19" ht="12.6" customHeight="1" x14ac:dyDescent="0.25">
      <c r="E17" s="55" t="str">
        <f t="shared" ref="E17:E37" si="0">2&amp;G17&amp;I17&amp;L17&amp;M17</f>
        <v>211208</v>
      </c>
      <c r="G17" s="69">
        <v>1</v>
      </c>
      <c r="H17" s="70"/>
      <c r="I17" s="443">
        <v>1</v>
      </c>
      <c r="J17" s="444"/>
      <c r="K17" s="445"/>
      <c r="L17" s="74" t="s">
        <v>131</v>
      </c>
      <c r="M17" s="75" t="s">
        <v>132</v>
      </c>
      <c r="N17" s="76" t="s">
        <v>133</v>
      </c>
      <c r="O17" s="77"/>
      <c r="P17" s="78">
        <v>46680901</v>
      </c>
      <c r="Q17" s="78">
        <v>35480816.3333335</v>
      </c>
      <c r="R17" s="189" t="str">
        <f t="shared" ref="R17:R37" si="1">LEFT(E17,3)</f>
        <v>211</v>
      </c>
      <c r="S17" s="79"/>
    </row>
    <row r="18" spans="4:19" ht="12.6" customHeight="1" x14ac:dyDescent="0.25">
      <c r="E18" s="55" t="str">
        <f t="shared" si="0"/>
        <v>211401</v>
      </c>
      <c r="G18" s="69">
        <v>1</v>
      </c>
      <c r="H18" s="70"/>
      <c r="I18" s="443">
        <v>1</v>
      </c>
      <c r="J18" s="444"/>
      <c r="K18" s="445"/>
      <c r="L18" s="74" t="s">
        <v>135</v>
      </c>
      <c r="M18" s="75" t="s">
        <v>127</v>
      </c>
      <c r="N18" s="76" t="s">
        <v>136</v>
      </c>
      <c r="O18" s="77"/>
      <c r="P18" s="78">
        <v>104999824.27195239</v>
      </c>
      <c r="Q18" s="78">
        <v>106599824.27195239</v>
      </c>
      <c r="R18" s="189" t="str">
        <f t="shared" si="1"/>
        <v>211</v>
      </c>
      <c r="S18" s="79"/>
    </row>
    <row r="19" spans="4:19" ht="12.6" customHeight="1" x14ac:dyDescent="0.25">
      <c r="E19" s="55" t="str">
        <f t="shared" si="0"/>
        <v>211503</v>
      </c>
      <c r="G19" s="69">
        <v>1</v>
      </c>
      <c r="H19" s="70"/>
      <c r="I19" s="443">
        <v>1</v>
      </c>
      <c r="J19" s="444"/>
      <c r="K19" s="445"/>
      <c r="L19" s="74" t="s">
        <v>138</v>
      </c>
      <c r="M19" s="75" t="s">
        <v>139</v>
      </c>
      <c r="N19" s="76" t="s">
        <v>137</v>
      </c>
      <c r="O19" s="80"/>
      <c r="P19" s="78">
        <v>165029638.1108036</v>
      </c>
      <c r="Q19" s="78">
        <v>166329722.77747029</v>
      </c>
      <c r="R19" s="189" t="str">
        <f t="shared" si="1"/>
        <v>211</v>
      </c>
      <c r="S19" s="79"/>
    </row>
    <row r="20" spans="4:19" ht="12.6" customHeight="1" x14ac:dyDescent="0.25">
      <c r="E20" s="55" t="str">
        <f t="shared" si="0"/>
        <v>211504</v>
      </c>
      <c r="G20" s="69">
        <v>1</v>
      </c>
      <c r="H20" s="70"/>
      <c r="I20" s="443">
        <v>1</v>
      </c>
      <c r="J20" s="444"/>
      <c r="K20" s="445"/>
      <c r="L20" s="74" t="s">
        <v>138</v>
      </c>
      <c r="M20" s="75" t="s">
        <v>141</v>
      </c>
      <c r="N20" s="76" t="s">
        <v>142</v>
      </c>
      <c r="O20" s="80"/>
      <c r="P20" s="78">
        <v>14904845.61110976</v>
      </c>
      <c r="Q20" s="78">
        <v>14904845.61110976</v>
      </c>
      <c r="R20" s="189" t="str">
        <f t="shared" si="1"/>
        <v>211</v>
      </c>
      <c r="S20" s="79"/>
    </row>
    <row r="21" spans="4:19" ht="12.6" customHeight="1" x14ac:dyDescent="0.25">
      <c r="E21" s="55" t="str">
        <f t="shared" si="0"/>
        <v>211601</v>
      </c>
      <c r="G21" s="69">
        <v>1</v>
      </c>
      <c r="H21" s="70"/>
      <c r="I21" s="443">
        <v>1</v>
      </c>
      <c r="J21" s="444"/>
      <c r="K21" s="445"/>
      <c r="L21" s="74" t="s">
        <v>145</v>
      </c>
      <c r="M21" s="75" t="s">
        <v>127</v>
      </c>
      <c r="N21" s="76" t="s">
        <v>146</v>
      </c>
      <c r="O21" s="77"/>
      <c r="P21" s="78">
        <v>88610955.977852345</v>
      </c>
      <c r="Q21" s="78">
        <v>88610955.977852345</v>
      </c>
      <c r="R21" s="189" t="str">
        <f t="shared" si="1"/>
        <v>211</v>
      </c>
      <c r="S21" s="79"/>
    </row>
    <row r="22" spans="4:19" ht="12.6" customHeight="1" x14ac:dyDescent="0.25">
      <c r="E22" s="55" t="str">
        <f t="shared" si="0"/>
        <v>212101</v>
      </c>
      <c r="G22" s="69">
        <v>1</v>
      </c>
      <c r="H22" s="70"/>
      <c r="I22" s="443">
        <v>2</v>
      </c>
      <c r="J22" s="444"/>
      <c r="K22" s="445"/>
      <c r="L22" s="74" t="s">
        <v>126</v>
      </c>
      <c r="M22" s="75" t="s">
        <v>127</v>
      </c>
      <c r="N22" s="76" t="s">
        <v>149</v>
      </c>
      <c r="O22" s="77"/>
      <c r="P22" s="78">
        <v>118734835.69220789</v>
      </c>
      <c r="Q22" s="78">
        <v>118734835.69220789</v>
      </c>
      <c r="R22" s="189" t="str">
        <f t="shared" si="1"/>
        <v>212</v>
      </c>
      <c r="S22" s="79"/>
    </row>
    <row r="23" spans="4:19" ht="12.6" customHeight="1" x14ac:dyDescent="0.25">
      <c r="D23" s="55">
        <v>5101020200</v>
      </c>
      <c r="E23" s="55" t="str">
        <f t="shared" si="0"/>
        <v>212204</v>
      </c>
      <c r="G23" s="69">
        <v>1</v>
      </c>
      <c r="H23" s="70"/>
      <c r="I23" s="443">
        <v>2</v>
      </c>
      <c r="J23" s="444"/>
      <c r="K23" s="445"/>
      <c r="L23" s="74" t="s">
        <v>131</v>
      </c>
      <c r="M23" s="75" t="s">
        <v>141</v>
      </c>
      <c r="N23" s="76" t="s">
        <v>151</v>
      </c>
      <c r="O23" s="77"/>
      <c r="P23" s="78">
        <v>93787166.666666701</v>
      </c>
      <c r="Q23" s="78">
        <v>90387166.666666701</v>
      </c>
      <c r="R23" s="189" t="str">
        <f t="shared" si="1"/>
        <v>212</v>
      </c>
      <c r="S23" s="79"/>
    </row>
    <row r="24" spans="4:19" ht="12.6" customHeight="1" x14ac:dyDescent="0.25">
      <c r="D24" s="55">
        <v>5101020100</v>
      </c>
      <c r="E24" s="55" t="str">
        <f t="shared" si="0"/>
        <v>212204</v>
      </c>
      <c r="G24" s="69">
        <v>1</v>
      </c>
      <c r="H24" s="70"/>
      <c r="I24" s="443">
        <v>2</v>
      </c>
      <c r="J24" s="444"/>
      <c r="K24" s="445"/>
      <c r="L24" s="74" t="s">
        <v>131</v>
      </c>
      <c r="M24" s="75" t="s">
        <v>141</v>
      </c>
      <c r="N24" s="76" t="s">
        <v>150</v>
      </c>
      <c r="O24" s="77"/>
      <c r="P24" s="78">
        <v>7368900</v>
      </c>
      <c r="Q24" s="78">
        <v>7368900</v>
      </c>
      <c r="R24" s="189" t="str">
        <f t="shared" si="1"/>
        <v>212</v>
      </c>
      <c r="S24" s="79"/>
    </row>
    <row r="25" spans="4:19" ht="12.6" customHeight="1" x14ac:dyDescent="0.25">
      <c r="E25" s="55" t="str">
        <f t="shared" si="0"/>
        <v>212206</v>
      </c>
      <c r="G25" s="69">
        <v>1</v>
      </c>
      <c r="H25" s="70"/>
      <c r="I25" s="443">
        <v>2</v>
      </c>
      <c r="J25" s="444"/>
      <c r="K25" s="445"/>
      <c r="L25" s="74" t="s">
        <v>131</v>
      </c>
      <c r="M25" s="75" t="s">
        <v>154</v>
      </c>
      <c r="N25" s="76" t="s">
        <v>155</v>
      </c>
      <c r="O25" s="77"/>
      <c r="P25" s="78">
        <v>5493971.9000000004</v>
      </c>
      <c r="Q25" s="78">
        <v>7793971.9000000004</v>
      </c>
      <c r="R25" s="189" t="str">
        <f t="shared" si="1"/>
        <v>212</v>
      </c>
      <c r="S25" s="79"/>
    </row>
    <row r="26" spans="4:19" ht="12.6" customHeight="1" x14ac:dyDescent="0.25">
      <c r="E26" s="55" t="str">
        <f t="shared" si="0"/>
        <v>213201</v>
      </c>
      <c r="G26" s="69">
        <v>1</v>
      </c>
      <c r="H26" s="70"/>
      <c r="I26" s="443">
        <v>3</v>
      </c>
      <c r="J26" s="444"/>
      <c r="K26" s="445"/>
      <c r="L26" s="74" t="s">
        <v>131</v>
      </c>
      <c r="M26" s="75" t="s">
        <v>127</v>
      </c>
      <c r="N26" s="76" t="s">
        <v>157</v>
      </c>
      <c r="O26" s="80"/>
      <c r="P26" s="78">
        <v>20730856.059179995</v>
      </c>
      <c r="Q26" s="78">
        <v>20730856.059179995</v>
      </c>
      <c r="R26" s="189" t="str">
        <f t="shared" si="1"/>
        <v>213</v>
      </c>
      <c r="S26" s="79"/>
    </row>
    <row r="27" spans="4:19" ht="12.6" customHeight="1" x14ac:dyDescent="0.25">
      <c r="E27" s="55" t="str">
        <f t="shared" si="0"/>
        <v>214201</v>
      </c>
      <c r="G27" s="69">
        <v>1</v>
      </c>
      <c r="H27" s="70"/>
      <c r="I27" s="443">
        <v>4</v>
      </c>
      <c r="J27" s="444"/>
      <c r="K27" s="445"/>
      <c r="L27" s="74" t="s">
        <v>131</v>
      </c>
      <c r="M27" s="75" t="s">
        <v>127</v>
      </c>
      <c r="N27" s="76" t="s">
        <v>159</v>
      </c>
      <c r="O27" s="80"/>
      <c r="P27" s="78">
        <v>4264202.5523000006</v>
      </c>
      <c r="Q27" s="78">
        <v>1964202.5523000001</v>
      </c>
      <c r="R27" s="189" t="str">
        <f t="shared" si="1"/>
        <v>214</v>
      </c>
      <c r="S27" s="79"/>
    </row>
    <row r="28" spans="4:19" ht="12.6" customHeight="1" x14ac:dyDescent="0.25">
      <c r="E28" s="55" t="str">
        <f t="shared" si="0"/>
        <v>214203</v>
      </c>
      <c r="G28" s="69">
        <v>1</v>
      </c>
      <c r="H28" s="70"/>
      <c r="I28" s="443">
        <v>4</v>
      </c>
      <c r="J28" s="444"/>
      <c r="K28" s="445"/>
      <c r="L28" s="74" t="s">
        <v>131</v>
      </c>
      <c r="M28" s="75" t="s">
        <v>139</v>
      </c>
      <c r="N28" s="76" t="s">
        <v>162</v>
      </c>
      <c r="O28" s="80"/>
      <c r="P28" s="78">
        <v>113818979.97905789</v>
      </c>
      <c r="Q28" s="78">
        <v>113818979.97905789</v>
      </c>
      <c r="R28" s="189" t="str">
        <f t="shared" si="1"/>
        <v>214</v>
      </c>
      <c r="S28" s="79"/>
    </row>
    <row r="29" spans="4:19" ht="12.6" customHeight="1" x14ac:dyDescent="0.25">
      <c r="D29" s="55">
        <v>5101010400</v>
      </c>
      <c r="E29" s="55" t="str">
        <f t="shared" si="0"/>
        <v>214204</v>
      </c>
      <c r="G29" s="69">
        <v>1</v>
      </c>
      <c r="H29" s="70"/>
      <c r="I29" s="443">
        <v>4</v>
      </c>
      <c r="J29" s="444"/>
      <c r="K29" s="445"/>
      <c r="L29" s="74" t="s">
        <v>131</v>
      </c>
      <c r="M29" s="75" t="s">
        <v>141</v>
      </c>
      <c r="N29" s="76" t="s">
        <v>165</v>
      </c>
      <c r="O29" s="80"/>
      <c r="P29" s="78">
        <v>212008105.35435718</v>
      </c>
      <c r="Q29" s="78">
        <v>212008105.35435718</v>
      </c>
      <c r="R29" s="189" t="str">
        <f t="shared" si="1"/>
        <v>214</v>
      </c>
      <c r="S29" s="79"/>
    </row>
    <row r="30" spans="4:19" ht="12.6" customHeight="1" x14ac:dyDescent="0.25">
      <c r="D30" s="55">
        <v>5101021700</v>
      </c>
      <c r="E30" s="55" t="str">
        <f t="shared" si="0"/>
        <v>214204</v>
      </c>
      <c r="G30" s="69">
        <v>1</v>
      </c>
      <c r="H30" s="70"/>
      <c r="I30" s="443">
        <v>4</v>
      </c>
      <c r="J30" s="444"/>
      <c r="K30" s="445"/>
      <c r="L30" s="74" t="s">
        <v>131</v>
      </c>
      <c r="M30" s="75" t="s">
        <v>141</v>
      </c>
      <c r="N30" s="76" t="s">
        <v>166</v>
      </c>
      <c r="O30" s="80"/>
      <c r="P30" s="78">
        <v>98000</v>
      </c>
      <c r="Q30" s="78">
        <v>198000</v>
      </c>
      <c r="R30" s="189" t="str">
        <f t="shared" si="1"/>
        <v>214</v>
      </c>
      <c r="S30" s="79"/>
    </row>
    <row r="31" spans="4:19" ht="12.6" customHeight="1" x14ac:dyDescent="0.25">
      <c r="D31" s="55">
        <v>5101021600</v>
      </c>
      <c r="E31" s="55" t="str">
        <f t="shared" si="0"/>
        <v>214204</v>
      </c>
      <c r="G31" s="69">
        <v>1</v>
      </c>
      <c r="H31" s="70"/>
      <c r="I31" s="443">
        <v>4</v>
      </c>
      <c r="J31" s="444"/>
      <c r="K31" s="445"/>
      <c r="L31" s="74" t="s">
        <v>131</v>
      </c>
      <c r="M31" s="75" t="s">
        <v>141</v>
      </c>
      <c r="N31" s="76" t="s">
        <v>167</v>
      </c>
      <c r="O31" s="80"/>
      <c r="P31" s="78">
        <v>6991524.9253333323</v>
      </c>
      <c r="Q31" s="78">
        <v>7491524.9253333323</v>
      </c>
      <c r="R31" s="189" t="str">
        <f t="shared" si="1"/>
        <v>214</v>
      </c>
      <c r="S31" s="79"/>
    </row>
    <row r="32" spans="4:19" ht="12.6" customHeight="1" x14ac:dyDescent="0.25">
      <c r="D32" s="55">
        <v>5101011000</v>
      </c>
      <c r="E32" s="55" t="str">
        <f t="shared" si="0"/>
        <v>214204</v>
      </c>
      <c r="G32" s="69">
        <v>1</v>
      </c>
      <c r="H32" s="70"/>
      <c r="I32" s="443">
        <v>4</v>
      </c>
      <c r="J32" s="444"/>
      <c r="K32" s="445"/>
      <c r="L32" s="74" t="s">
        <v>131</v>
      </c>
      <c r="M32" s="75" t="s">
        <v>141</v>
      </c>
      <c r="N32" s="76" t="s">
        <v>447</v>
      </c>
      <c r="O32" s="80"/>
      <c r="P32" s="78">
        <v>0</v>
      </c>
      <c r="Q32" s="78">
        <v>156526276.72187978</v>
      </c>
      <c r="R32" s="189" t="str">
        <f t="shared" si="1"/>
        <v>214</v>
      </c>
      <c r="S32" s="79"/>
    </row>
    <row r="33" spans="4:22" ht="12.6" customHeight="1" x14ac:dyDescent="0.25">
      <c r="D33" s="55">
        <v>5101021900</v>
      </c>
      <c r="E33" s="55" t="str">
        <f t="shared" si="0"/>
        <v>214204</v>
      </c>
      <c r="G33" s="69">
        <v>1</v>
      </c>
      <c r="H33" s="70"/>
      <c r="I33" s="443">
        <v>4</v>
      </c>
      <c r="J33" s="444"/>
      <c r="K33" s="445"/>
      <c r="L33" s="74" t="s">
        <v>131</v>
      </c>
      <c r="M33" s="75" t="s">
        <v>141</v>
      </c>
      <c r="N33" s="76" t="s">
        <v>168</v>
      </c>
      <c r="O33" s="80"/>
      <c r="P33" s="78">
        <v>2457129.9610000001</v>
      </c>
      <c r="Q33" s="78">
        <v>4557129.9610000001</v>
      </c>
      <c r="R33" s="189" t="str">
        <f t="shared" si="1"/>
        <v>214</v>
      </c>
      <c r="S33" s="79"/>
    </row>
    <row r="34" spans="4:22" ht="12.6" customHeight="1" x14ac:dyDescent="0.25">
      <c r="E34" s="55" t="str">
        <f t="shared" si="0"/>
        <v>215101</v>
      </c>
      <c r="G34" s="69">
        <v>1</v>
      </c>
      <c r="H34" s="70"/>
      <c r="I34" s="443">
        <v>5</v>
      </c>
      <c r="J34" s="444"/>
      <c r="K34" s="445"/>
      <c r="L34" s="74" t="s">
        <v>126</v>
      </c>
      <c r="M34" s="75" t="s">
        <v>127</v>
      </c>
      <c r="N34" s="76" t="s">
        <v>171</v>
      </c>
      <c r="O34" s="80"/>
      <c r="P34" s="78">
        <v>72085803.583169445</v>
      </c>
      <c r="Q34" s="78">
        <v>78085803.583169445</v>
      </c>
      <c r="R34" s="189" t="str">
        <f t="shared" si="1"/>
        <v>215</v>
      </c>
      <c r="S34" s="79"/>
    </row>
    <row r="35" spans="4:22" ht="12.6" customHeight="1" x14ac:dyDescent="0.25">
      <c r="E35" s="55" t="str">
        <f t="shared" si="0"/>
        <v>215201</v>
      </c>
      <c r="G35" s="69">
        <v>1</v>
      </c>
      <c r="H35" s="70"/>
      <c r="I35" s="443">
        <v>5</v>
      </c>
      <c r="J35" s="444"/>
      <c r="K35" s="445"/>
      <c r="L35" s="74" t="s">
        <v>131</v>
      </c>
      <c r="M35" s="75" t="s">
        <v>127</v>
      </c>
      <c r="N35" s="76" t="s">
        <v>173</v>
      </c>
      <c r="O35" s="80"/>
      <c r="P35" s="78">
        <v>83651541.930993006</v>
      </c>
      <c r="Q35" s="78">
        <v>86151541.930992991</v>
      </c>
      <c r="R35" s="189" t="str">
        <f t="shared" si="1"/>
        <v>215</v>
      </c>
      <c r="S35" s="79"/>
    </row>
    <row r="36" spans="4:22" ht="12.6" customHeight="1" x14ac:dyDescent="0.25">
      <c r="E36" s="55" t="str">
        <f t="shared" si="0"/>
        <v>215301</v>
      </c>
      <c r="G36" s="69">
        <v>1</v>
      </c>
      <c r="H36" s="70"/>
      <c r="I36" s="443">
        <v>5</v>
      </c>
      <c r="J36" s="444"/>
      <c r="K36" s="445"/>
      <c r="L36" s="74" t="s">
        <v>174</v>
      </c>
      <c r="M36" s="75" t="s">
        <v>127</v>
      </c>
      <c r="N36" s="76" t="s">
        <v>175</v>
      </c>
      <c r="O36" s="80"/>
      <c r="P36" s="78">
        <v>6161427.4977199985</v>
      </c>
      <c r="Q36" s="78">
        <v>6661427.4977199985</v>
      </c>
      <c r="R36" s="189" t="str">
        <f t="shared" si="1"/>
        <v>215</v>
      </c>
      <c r="S36" s="79"/>
    </row>
    <row r="37" spans="4:22" ht="12.6" customHeight="1" x14ac:dyDescent="0.25">
      <c r="E37" s="55" t="str">
        <f t="shared" si="0"/>
        <v>228801</v>
      </c>
      <c r="G37" s="69">
        <v>2</v>
      </c>
      <c r="H37" s="70"/>
      <c r="I37" s="443">
        <v>8</v>
      </c>
      <c r="J37" s="444"/>
      <c r="K37" s="445"/>
      <c r="L37" s="74">
        <v>8</v>
      </c>
      <c r="M37" s="75" t="s">
        <v>127</v>
      </c>
      <c r="N37" s="76" t="s">
        <v>176</v>
      </c>
      <c r="O37" s="80"/>
      <c r="P37" s="78">
        <v>156526276.72187978</v>
      </c>
      <c r="Q37" s="78">
        <v>0</v>
      </c>
      <c r="R37" s="189" t="str">
        <f t="shared" si="1"/>
        <v>228</v>
      </c>
      <c r="S37" s="79"/>
    </row>
    <row r="38" spans="4:22" ht="12.95" customHeight="1" thickBot="1" x14ac:dyDescent="0.3">
      <c r="G38" s="82"/>
      <c r="H38" s="83"/>
      <c r="I38" s="84"/>
      <c r="J38" s="85"/>
      <c r="K38" s="86"/>
      <c r="L38" s="87"/>
      <c r="M38" s="86"/>
      <c r="N38" s="88"/>
      <c r="O38" s="89"/>
      <c r="P38" s="90"/>
      <c r="Q38" s="90"/>
      <c r="S38" s="79"/>
    </row>
    <row r="39" spans="4:22" ht="13.5" thickBot="1" x14ac:dyDescent="0.3">
      <c r="G39" s="91"/>
      <c r="H39" s="92"/>
      <c r="I39" s="92"/>
      <c r="J39" s="92"/>
      <c r="K39" s="92"/>
      <c r="L39" s="92"/>
      <c r="M39" s="93"/>
      <c r="N39" s="94" t="s">
        <v>177</v>
      </c>
      <c r="O39" s="95"/>
      <c r="P39" s="96">
        <f>SUM(P16:P37)</f>
        <v>2555726297.2383161</v>
      </c>
      <c r="Q39" s="96">
        <f>SUM(Q16:Q37)</f>
        <v>2555726297.2383161</v>
      </c>
      <c r="R39" s="97"/>
      <c r="S39" s="79"/>
    </row>
    <row r="40" spans="4:22" x14ac:dyDescent="0.25">
      <c r="G40" s="59"/>
      <c r="H40" s="60"/>
      <c r="I40" s="61"/>
      <c r="J40" s="62"/>
      <c r="K40" s="63"/>
      <c r="L40" s="64"/>
      <c r="M40" s="98"/>
      <c r="N40" s="99" t="s">
        <v>178</v>
      </c>
      <c r="O40" s="100"/>
      <c r="P40" s="101"/>
      <c r="Q40" s="101"/>
      <c r="S40" s="79"/>
    </row>
    <row r="41" spans="4:22" x14ac:dyDescent="0.25">
      <c r="E41" s="55" t="str">
        <f t="shared" ref="E41:E85" si="2">2&amp;G41&amp;I41&amp;L41&amp;M41</f>
        <v>221101</v>
      </c>
      <c r="G41" s="69">
        <v>2</v>
      </c>
      <c r="H41" s="70"/>
      <c r="I41" s="443" t="s">
        <v>126</v>
      </c>
      <c r="J41" s="444"/>
      <c r="K41" s="445"/>
      <c r="L41" s="74">
        <v>1</v>
      </c>
      <c r="M41" s="75" t="s">
        <v>127</v>
      </c>
      <c r="N41" s="76" t="s">
        <v>448</v>
      </c>
      <c r="O41" s="100"/>
      <c r="P41" s="78">
        <v>0</v>
      </c>
      <c r="Q41" s="78">
        <v>159000</v>
      </c>
      <c r="R41" s="189" t="str">
        <f t="shared" ref="R41:R85" si="3">LEFT(E41,3)</f>
        <v>221</v>
      </c>
      <c r="S41" s="79"/>
    </row>
    <row r="42" spans="4:22" ht="12.6" customHeight="1" x14ac:dyDescent="0.25">
      <c r="E42" s="55" t="str">
        <f t="shared" si="2"/>
        <v>221301</v>
      </c>
      <c r="G42" s="69">
        <v>2</v>
      </c>
      <c r="H42" s="70"/>
      <c r="I42" s="443" t="s">
        <v>126</v>
      </c>
      <c r="J42" s="444"/>
      <c r="K42" s="445"/>
      <c r="L42" s="74" t="s">
        <v>174</v>
      </c>
      <c r="M42" s="75" t="s">
        <v>127</v>
      </c>
      <c r="N42" s="76" t="s">
        <v>180</v>
      </c>
      <c r="O42" s="80"/>
      <c r="P42" s="78">
        <v>5970888</v>
      </c>
      <c r="Q42" s="78">
        <v>5970888</v>
      </c>
      <c r="R42" s="189" t="str">
        <f t="shared" si="3"/>
        <v>221</v>
      </c>
      <c r="T42" s="97"/>
      <c r="U42" s="97"/>
      <c r="V42" s="190"/>
    </row>
    <row r="43" spans="4:22" ht="12.6" customHeight="1" x14ac:dyDescent="0.25">
      <c r="E43" s="55" t="str">
        <f t="shared" si="2"/>
        <v>221501</v>
      </c>
      <c r="G43" s="69">
        <v>2</v>
      </c>
      <c r="H43" s="70"/>
      <c r="I43" s="443" t="s">
        <v>126</v>
      </c>
      <c r="J43" s="444"/>
      <c r="K43" s="445"/>
      <c r="L43" s="74" t="s">
        <v>138</v>
      </c>
      <c r="M43" s="75" t="s">
        <v>127</v>
      </c>
      <c r="N43" s="76" t="s">
        <v>182</v>
      </c>
      <c r="O43" s="80"/>
      <c r="P43" s="78">
        <v>30793648</v>
      </c>
      <c r="Q43" s="78">
        <v>30793648</v>
      </c>
      <c r="R43" s="189" t="str">
        <f t="shared" si="3"/>
        <v>221</v>
      </c>
      <c r="T43" s="97"/>
      <c r="U43" s="97"/>
      <c r="V43" s="190"/>
    </row>
    <row r="44" spans="4:22" ht="12.6" customHeight="1" x14ac:dyDescent="0.25">
      <c r="E44" s="55" t="str">
        <f t="shared" si="2"/>
        <v>221601</v>
      </c>
      <c r="G44" s="69">
        <v>2</v>
      </c>
      <c r="H44" s="70"/>
      <c r="I44" s="443" t="s">
        <v>126</v>
      </c>
      <c r="J44" s="444"/>
      <c r="K44" s="445"/>
      <c r="L44" s="74" t="s">
        <v>145</v>
      </c>
      <c r="M44" s="75" t="s">
        <v>127</v>
      </c>
      <c r="N44" s="76" t="s">
        <v>185</v>
      </c>
      <c r="O44" s="80"/>
      <c r="P44" s="78">
        <v>18030055.440000001</v>
      </c>
      <c r="Q44" s="78">
        <v>17791278.190000001</v>
      </c>
      <c r="R44" s="189" t="str">
        <f t="shared" si="3"/>
        <v>221</v>
      </c>
      <c r="T44" s="97"/>
      <c r="U44" s="97"/>
      <c r="V44" s="190"/>
    </row>
    <row r="45" spans="4:22" ht="12.6" customHeight="1" x14ac:dyDescent="0.25">
      <c r="E45" s="55" t="str">
        <f t="shared" si="2"/>
        <v>221701</v>
      </c>
      <c r="G45" s="69">
        <v>2</v>
      </c>
      <c r="H45" s="70"/>
      <c r="I45" s="443" t="s">
        <v>126</v>
      </c>
      <c r="J45" s="444"/>
      <c r="K45" s="445"/>
      <c r="L45" s="74" t="s">
        <v>187</v>
      </c>
      <c r="M45" s="75" t="s">
        <v>127</v>
      </c>
      <c r="N45" s="76" t="s">
        <v>186</v>
      </c>
      <c r="O45" s="80"/>
      <c r="P45" s="78">
        <v>103755.2</v>
      </c>
      <c r="Q45" s="78">
        <v>103755.2</v>
      </c>
      <c r="R45" s="189" t="str">
        <f t="shared" si="3"/>
        <v>221</v>
      </c>
      <c r="T45" s="97"/>
      <c r="U45" s="97"/>
      <c r="V45" s="190"/>
    </row>
    <row r="46" spans="4:22" ht="12.6" customHeight="1" x14ac:dyDescent="0.25">
      <c r="E46" s="55" t="str">
        <f t="shared" si="2"/>
        <v>221801</v>
      </c>
      <c r="G46" s="69">
        <v>2</v>
      </c>
      <c r="H46" s="70"/>
      <c r="I46" s="443" t="s">
        <v>126</v>
      </c>
      <c r="J46" s="444"/>
      <c r="K46" s="445"/>
      <c r="L46" s="74" t="s">
        <v>189</v>
      </c>
      <c r="M46" s="75" t="s">
        <v>127</v>
      </c>
      <c r="N46" s="76" t="s">
        <v>190</v>
      </c>
      <c r="O46" s="80"/>
      <c r="P46" s="78">
        <v>341184</v>
      </c>
      <c r="Q46" s="78">
        <v>562752</v>
      </c>
      <c r="R46" s="189" t="str">
        <f t="shared" si="3"/>
        <v>221</v>
      </c>
      <c r="T46" s="97"/>
      <c r="U46" s="97"/>
      <c r="V46" s="190"/>
    </row>
    <row r="47" spans="4:22" ht="12.6" customHeight="1" x14ac:dyDescent="0.25">
      <c r="E47" s="55" t="str">
        <f t="shared" si="2"/>
        <v>222101</v>
      </c>
      <c r="G47" s="69">
        <v>2</v>
      </c>
      <c r="H47" s="70"/>
      <c r="I47" s="443" t="s">
        <v>131</v>
      </c>
      <c r="J47" s="444"/>
      <c r="K47" s="445"/>
      <c r="L47" s="74" t="s">
        <v>126</v>
      </c>
      <c r="M47" s="75" t="s">
        <v>127</v>
      </c>
      <c r="N47" s="76" t="s">
        <v>192</v>
      </c>
      <c r="O47" s="80"/>
      <c r="P47" s="78">
        <v>86978499.999974981</v>
      </c>
      <c r="Q47" s="78">
        <v>86833749.979999989</v>
      </c>
      <c r="R47" s="189" t="str">
        <f t="shared" si="3"/>
        <v>222</v>
      </c>
      <c r="T47" s="97"/>
      <c r="U47" s="97"/>
      <c r="V47" s="190"/>
    </row>
    <row r="48" spans="4:22" ht="12.6" customHeight="1" x14ac:dyDescent="0.25">
      <c r="E48" s="55" t="str">
        <f t="shared" si="2"/>
        <v>222201</v>
      </c>
      <c r="G48" s="69">
        <v>2</v>
      </c>
      <c r="H48" s="70"/>
      <c r="I48" s="443" t="s">
        <v>131</v>
      </c>
      <c r="J48" s="444"/>
      <c r="K48" s="445"/>
      <c r="L48" s="74" t="s">
        <v>131</v>
      </c>
      <c r="M48" s="75" t="s">
        <v>127</v>
      </c>
      <c r="N48" s="76" t="s">
        <v>194</v>
      </c>
      <c r="O48" s="80"/>
      <c r="P48" s="78">
        <v>4694250.0005000001</v>
      </c>
      <c r="Q48" s="78">
        <v>3347888</v>
      </c>
      <c r="R48" s="189" t="str">
        <f t="shared" si="3"/>
        <v>222</v>
      </c>
      <c r="T48" s="97"/>
      <c r="U48" s="97"/>
      <c r="V48" s="190"/>
    </row>
    <row r="49" spans="5:22" ht="12.6" customHeight="1" x14ac:dyDescent="0.25">
      <c r="E49" s="55" t="str">
        <f t="shared" si="2"/>
        <v>223101</v>
      </c>
      <c r="G49" s="69">
        <v>2</v>
      </c>
      <c r="H49" s="70"/>
      <c r="I49" s="443" t="s">
        <v>174</v>
      </c>
      <c r="J49" s="444"/>
      <c r="K49" s="445"/>
      <c r="L49" s="74" t="s">
        <v>126</v>
      </c>
      <c r="M49" s="75" t="s">
        <v>127</v>
      </c>
      <c r="N49" s="102" t="s">
        <v>196</v>
      </c>
      <c r="O49" s="77"/>
      <c r="P49" s="78">
        <v>36804495.439999998</v>
      </c>
      <c r="Q49" s="78">
        <v>34617800.375</v>
      </c>
      <c r="R49" s="189" t="str">
        <f t="shared" si="3"/>
        <v>223</v>
      </c>
      <c r="T49" s="97"/>
      <c r="U49" s="97"/>
      <c r="V49" s="190"/>
    </row>
    <row r="50" spans="5:22" ht="12.6" customHeight="1" x14ac:dyDescent="0.25">
      <c r="E50" s="55" t="str">
        <f t="shared" si="2"/>
        <v>223201</v>
      </c>
      <c r="G50" s="69">
        <v>2</v>
      </c>
      <c r="H50" s="70"/>
      <c r="I50" s="443" t="s">
        <v>174</v>
      </c>
      <c r="J50" s="444"/>
      <c r="K50" s="445"/>
      <c r="L50" s="74" t="s">
        <v>131</v>
      </c>
      <c r="M50" s="75" t="s">
        <v>127</v>
      </c>
      <c r="N50" s="76" t="s">
        <v>198</v>
      </c>
      <c r="O50" s="77"/>
      <c r="P50" s="78">
        <v>6811892.4550000001</v>
      </c>
      <c r="Q50" s="78">
        <v>8998587.5199999996</v>
      </c>
      <c r="R50" s="189" t="str">
        <f t="shared" si="3"/>
        <v>223</v>
      </c>
      <c r="T50" s="97"/>
      <c r="U50" s="97"/>
      <c r="V50" s="190"/>
    </row>
    <row r="51" spans="5:22" ht="12.6" customHeight="1" x14ac:dyDescent="0.25">
      <c r="E51" s="55" t="str">
        <f t="shared" si="2"/>
        <v>224101</v>
      </c>
      <c r="G51" s="69">
        <v>2</v>
      </c>
      <c r="H51" s="70"/>
      <c r="I51" s="443" t="s">
        <v>135</v>
      </c>
      <c r="J51" s="444"/>
      <c r="K51" s="445"/>
      <c r="L51" s="74" t="s">
        <v>126</v>
      </c>
      <c r="M51" s="75" t="s">
        <v>127</v>
      </c>
      <c r="N51" s="102" t="s">
        <v>200</v>
      </c>
      <c r="O51" s="77"/>
      <c r="P51" s="78">
        <v>9024009.5</v>
      </c>
      <c r="Q51" s="78">
        <v>8132199.419999999</v>
      </c>
      <c r="R51" s="189" t="str">
        <f t="shared" si="3"/>
        <v>224</v>
      </c>
      <c r="T51" s="97"/>
      <c r="U51" s="97"/>
      <c r="V51" s="190"/>
    </row>
    <row r="52" spans="5:22" ht="12.6" customHeight="1" x14ac:dyDescent="0.25">
      <c r="E52" s="55" t="str">
        <f t="shared" si="2"/>
        <v>224201</v>
      </c>
      <c r="G52" s="69">
        <v>2</v>
      </c>
      <c r="H52" s="70"/>
      <c r="I52" s="443" t="s">
        <v>135</v>
      </c>
      <c r="J52" s="444"/>
      <c r="K52" s="445"/>
      <c r="L52" s="74" t="s">
        <v>131</v>
      </c>
      <c r="M52" s="75" t="s">
        <v>127</v>
      </c>
      <c r="N52" s="102" t="s">
        <v>201</v>
      </c>
      <c r="O52" s="80"/>
      <c r="P52" s="78">
        <v>400000</v>
      </c>
      <c r="Q52" s="78">
        <v>2056210</v>
      </c>
      <c r="R52" s="189" t="str">
        <f t="shared" si="3"/>
        <v>224</v>
      </c>
      <c r="T52" s="97"/>
      <c r="U52" s="97"/>
      <c r="V52" s="190"/>
    </row>
    <row r="53" spans="5:22" ht="12.6" customHeight="1" x14ac:dyDescent="0.25">
      <c r="E53" s="55" t="str">
        <f t="shared" si="2"/>
        <v>225101</v>
      </c>
      <c r="G53" s="69">
        <v>2</v>
      </c>
      <c r="H53" s="70"/>
      <c r="I53" s="443" t="s">
        <v>138</v>
      </c>
      <c r="J53" s="444"/>
      <c r="K53" s="445"/>
      <c r="L53" s="74" t="s">
        <v>126</v>
      </c>
      <c r="M53" s="75" t="s">
        <v>127</v>
      </c>
      <c r="N53" s="76" t="s">
        <v>203</v>
      </c>
      <c r="O53" s="80"/>
      <c r="P53" s="78">
        <v>41339117.525000013</v>
      </c>
      <c r="Q53" s="78">
        <v>35087336.440000013</v>
      </c>
      <c r="R53" s="189" t="str">
        <f t="shared" si="3"/>
        <v>225</v>
      </c>
      <c r="T53" s="97"/>
      <c r="U53" s="97"/>
      <c r="V53" s="190"/>
    </row>
    <row r="54" spans="5:22" ht="12.6" customHeight="1" x14ac:dyDescent="0.25">
      <c r="E54" s="55" t="str">
        <f t="shared" si="2"/>
        <v>225102</v>
      </c>
      <c r="G54" s="69">
        <v>2</v>
      </c>
      <c r="H54" s="70"/>
      <c r="I54" s="443" t="s">
        <v>138</v>
      </c>
      <c r="J54" s="444"/>
      <c r="K54" s="445"/>
      <c r="L54" s="74" t="s">
        <v>126</v>
      </c>
      <c r="M54" s="75" t="s">
        <v>216</v>
      </c>
      <c r="N54" s="76" t="s">
        <v>449</v>
      </c>
      <c r="O54" s="80"/>
      <c r="P54" s="78">
        <v>0</v>
      </c>
      <c r="Q54" s="78">
        <v>833494.67999999993</v>
      </c>
      <c r="R54" s="189" t="str">
        <f t="shared" si="3"/>
        <v>225</v>
      </c>
      <c r="T54" s="97"/>
      <c r="U54" s="97"/>
      <c r="V54" s="190"/>
    </row>
    <row r="55" spans="5:22" ht="12.6" customHeight="1" x14ac:dyDescent="0.25">
      <c r="E55" s="55" t="str">
        <f t="shared" si="2"/>
        <v>225801</v>
      </c>
      <c r="G55" s="69">
        <v>2</v>
      </c>
      <c r="H55" s="70"/>
      <c r="I55" s="443" t="s">
        <v>138</v>
      </c>
      <c r="J55" s="444"/>
      <c r="K55" s="445"/>
      <c r="L55" s="74">
        <v>8</v>
      </c>
      <c r="M55" s="75" t="s">
        <v>127</v>
      </c>
      <c r="N55" s="76" t="s">
        <v>450</v>
      </c>
      <c r="O55" s="80"/>
      <c r="P55" s="78">
        <v>0</v>
      </c>
      <c r="Q55" s="78">
        <v>88500</v>
      </c>
      <c r="R55" s="189" t="str">
        <f t="shared" si="3"/>
        <v>225</v>
      </c>
      <c r="T55" s="97"/>
      <c r="U55" s="97"/>
      <c r="V55" s="190"/>
    </row>
    <row r="56" spans="5:22" ht="12.6" customHeight="1" x14ac:dyDescent="0.25">
      <c r="E56" s="55" t="str">
        <f t="shared" si="2"/>
        <v>226101</v>
      </c>
      <c r="G56" s="69">
        <v>2</v>
      </c>
      <c r="H56" s="70"/>
      <c r="I56" s="443" t="s">
        <v>145</v>
      </c>
      <c r="J56" s="444"/>
      <c r="K56" s="445"/>
      <c r="L56" s="74" t="s">
        <v>126</v>
      </c>
      <c r="M56" s="75" t="s">
        <v>127</v>
      </c>
      <c r="N56" s="76" t="s">
        <v>205</v>
      </c>
      <c r="O56" s="80"/>
      <c r="P56" s="78">
        <v>4538141.75</v>
      </c>
      <c r="Q56" s="78">
        <v>7703236.0700000003</v>
      </c>
      <c r="R56" s="189" t="str">
        <f t="shared" si="3"/>
        <v>226</v>
      </c>
      <c r="T56" s="97"/>
      <c r="U56" s="97"/>
      <c r="V56" s="190"/>
    </row>
    <row r="57" spans="5:22" ht="12.6" customHeight="1" x14ac:dyDescent="0.25">
      <c r="E57" s="55" t="str">
        <f t="shared" si="2"/>
        <v>226201</v>
      </c>
      <c r="G57" s="69">
        <v>2</v>
      </c>
      <c r="H57" s="70"/>
      <c r="I57" s="443" t="s">
        <v>145</v>
      </c>
      <c r="J57" s="444"/>
      <c r="K57" s="445"/>
      <c r="L57" s="74" t="s">
        <v>131</v>
      </c>
      <c r="M57" s="75" t="s">
        <v>127</v>
      </c>
      <c r="N57" s="76" t="s">
        <v>207</v>
      </c>
      <c r="O57" s="80"/>
      <c r="P57" s="78">
        <v>4921273.3624999998</v>
      </c>
      <c r="Q57" s="78">
        <v>5421273.3600000003</v>
      </c>
      <c r="R57" s="189" t="str">
        <f t="shared" si="3"/>
        <v>226</v>
      </c>
      <c r="T57" s="97"/>
      <c r="U57" s="97"/>
      <c r="V57" s="190"/>
    </row>
    <row r="58" spans="5:22" ht="12.6" customHeight="1" x14ac:dyDescent="0.25">
      <c r="E58" s="55" t="str">
        <f t="shared" si="2"/>
        <v>226301</v>
      </c>
      <c r="G58" s="69">
        <v>2</v>
      </c>
      <c r="H58" s="70"/>
      <c r="I58" s="443" t="s">
        <v>145</v>
      </c>
      <c r="J58" s="444"/>
      <c r="K58" s="445"/>
      <c r="L58" s="74" t="s">
        <v>174</v>
      </c>
      <c r="M58" s="75" t="s">
        <v>127</v>
      </c>
      <c r="N58" s="76" t="s">
        <v>209</v>
      </c>
      <c r="O58" s="80"/>
      <c r="P58" s="78">
        <v>115960573.1906227</v>
      </c>
      <c r="Q58" s="78">
        <v>107850923.19000001</v>
      </c>
      <c r="R58" s="189" t="str">
        <f t="shared" si="3"/>
        <v>226</v>
      </c>
      <c r="T58" s="97"/>
      <c r="U58" s="97"/>
      <c r="V58" s="190"/>
    </row>
    <row r="59" spans="5:22" ht="12.6" customHeight="1" x14ac:dyDescent="0.25">
      <c r="E59" s="55" t="str">
        <f t="shared" si="2"/>
        <v>226901</v>
      </c>
      <c r="G59" s="69">
        <v>2</v>
      </c>
      <c r="H59" s="70"/>
      <c r="I59" s="443" t="s">
        <v>145</v>
      </c>
      <c r="J59" s="444"/>
      <c r="K59" s="445"/>
      <c r="L59" s="74" t="s">
        <v>211</v>
      </c>
      <c r="M59" s="75" t="s">
        <v>127</v>
      </c>
      <c r="N59" s="76" t="s">
        <v>212</v>
      </c>
      <c r="O59" s="80"/>
      <c r="P59" s="78">
        <v>465094.3171230001</v>
      </c>
      <c r="Q59" s="78">
        <v>8109650</v>
      </c>
      <c r="R59" s="189" t="str">
        <f t="shared" si="3"/>
        <v>226</v>
      </c>
      <c r="T59" s="97"/>
      <c r="U59" s="97"/>
      <c r="V59" s="190"/>
    </row>
    <row r="60" spans="5:22" ht="12.6" customHeight="1" x14ac:dyDescent="0.25">
      <c r="E60" s="55" t="str">
        <f t="shared" si="2"/>
        <v>227101</v>
      </c>
      <c r="G60" s="69">
        <v>2</v>
      </c>
      <c r="H60" s="70"/>
      <c r="I60" s="443" t="s">
        <v>187</v>
      </c>
      <c r="J60" s="444"/>
      <c r="K60" s="445"/>
      <c r="L60" s="74" t="s">
        <v>126</v>
      </c>
      <c r="M60" s="75" t="s">
        <v>127</v>
      </c>
      <c r="N60" s="76" t="s">
        <v>214</v>
      </c>
      <c r="O60" s="80"/>
      <c r="P60" s="78">
        <v>8492086.879999999</v>
      </c>
      <c r="Q60" s="78">
        <v>14992513.470000001</v>
      </c>
      <c r="R60" s="189" t="str">
        <f t="shared" si="3"/>
        <v>227</v>
      </c>
      <c r="T60" s="97"/>
      <c r="U60" s="97"/>
      <c r="V60" s="190"/>
    </row>
    <row r="61" spans="5:22" ht="12.6" customHeight="1" x14ac:dyDescent="0.25">
      <c r="E61" s="55" t="str">
        <f t="shared" si="2"/>
        <v>227102</v>
      </c>
      <c r="G61" s="69">
        <v>2</v>
      </c>
      <c r="H61" s="70"/>
      <c r="I61" s="443" t="s">
        <v>187</v>
      </c>
      <c r="J61" s="444"/>
      <c r="K61" s="445"/>
      <c r="L61" s="74" t="s">
        <v>126</v>
      </c>
      <c r="M61" s="75" t="s">
        <v>216</v>
      </c>
      <c r="N61" s="76" t="s">
        <v>217</v>
      </c>
      <c r="O61" s="80"/>
      <c r="P61" s="78">
        <v>3900000</v>
      </c>
      <c r="Q61" s="78">
        <v>3900000</v>
      </c>
      <c r="R61" s="189" t="str">
        <f t="shared" si="3"/>
        <v>227</v>
      </c>
      <c r="T61" s="97"/>
      <c r="U61" s="97"/>
      <c r="V61" s="190"/>
    </row>
    <row r="62" spans="5:22" ht="12.6" customHeight="1" x14ac:dyDescent="0.25">
      <c r="E62" s="55" t="str">
        <f t="shared" si="2"/>
        <v>227104</v>
      </c>
      <c r="G62" s="69">
        <v>2</v>
      </c>
      <c r="H62" s="70"/>
      <c r="I62" s="443" t="s">
        <v>187</v>
      </c>
      <c r="J62" s="444"/>
      <c r="K62" s="445"/>
      <c r="L62" s="74" t="s">
        <v>126</v>
      </c>
      <c r="M62" s="75" t="s">
        <v>141</v>
      </c>
      <c r="N62" s="76" t="s">
        <v>219</v>
      </c>
      <c r="O62" s="80"/>
      <c r="P62" s="78">
        <v>440000.00000000006</v>
      </c>
      <c r="Q62" s="78">
        <v>1338547</v>
      </c>
      <c r="R62" s="189" t="str">
        <f t="shared" si="3"/>
        <v>227</v>
      </c>
      <c r="T62" s="97"/>
      <c r="U62" s="97"/>
      <c r="V62" s="190"/>
    </row>
    <row r="63" spans="5:22" ht="12.6" customHeight="1" x14ac:dyDescent="0.25">
      <c r="E63" s="55" t="str">
        <f t="shared" si="2"/>
        <v>227106</v>
      </c>
      <c r="G63" s="69">
        <v>2</v>
      </c>
      <c r="H63" s="70"/>
      <c r="I63" s="443" t="s">
        <v>187</v>
      </c>
      <c r="J63" s="444"/>
      <c r="K63" s="445"/>
      <c r="L63" s="74" t="s">
        <v>126</v>
      </c>
      <c r="M63" s="75" t="s">
        <v>154</v>
      </c>
      <c r="N63" s="76" t="s">
        <v>221</v>
      </c>
      <c r="O63" s="80"/>
      <c r="P63" s="78">
        <v>3704000</v>
      </c>
      <c r="Q63" s="78">
        <v>17820161.5</v>
      </c>
      <c r="R63" s="189" t="str">
        <f t="shared" si="3"/>
        <v>227</v>
      </c>
      <c r="T63" s="97"/>
      <c r="U63" s="97"/>
      <c r="V63" s="190"/>
    </row>
    <row r="64" spans="5:22" ht="12.6" customHeight="1" x14ac:dyDescent="0.25">
      <c r="E64" s="55" t="str">
        <f t="shared" si="2"/>
        <v>227107</v>
      </c>
      <c r="G64" s="69">
        <v>2</v>
      </c>
      <c r="H64" s="70"/>
      <c r="I64" s="443" t="s">
        <v>187</v>
      </c>
      <c r="J64" s="444"/>
      <c r="K64" s="445"/>
      <c r="L64" s="74" t="s">
        <v>126</v>
      </c>
      <c r="M64" s="75" t="s">
        <v>223</v>
      </c>
      <c r="N64" s="76" t="s">
        <v>224</v>
      </c>
      <c r="O64" s="80"/>
      <c r="P64" s="78">
        <v>3541000</v>
      </c>
      <c r="Q64" s="78">
        <v>6792912.5199999996</v>
      </c>
      <c r="R64" s="189" t="str">
        <f t="shared" si="3"/>
        <v>227</v>
      </c>
      <c r="T64" s="97"/>
      <c r="U64" s="97"/>
      <c r="V64" s="190"/>
    </row>
    <row r="65" spans="5:22" ht="12.6" customHeight="1" x14ac:dyDescent="0.25">
      <c r="E65" s="55" t="str">
        <f t="shared" si="2"/>
        <v>227201</v>
      </c>
      <c r="G65" s="69">
        <v>2</v>
      </c>
      <c r="H65" s="70"/>
      <c r="I65" s="443" t="s">
        <v>187</v>
      </c>
      <c r="J65" s="444"/>
      <c r="K65" s="445"/>
      <c r="L65" s="74" t="s">
        <v>131</v>
      </c>
      <c r="M65" s="75" t="s">
        <v>127</v>
      </c>
      <c r="N65" s="76" t="s">
        <v>226</v>
      </c>
      <c r="O65" s="80"/>
      <c r="P65" s="78">
        <v>45000</v>
      </c>
      <c r="Q65" s="78">
        <v>45000</v>
      </c>
      <c r="R65" s="189" t="str">
        <f t="shared" si="3"/>
        <v>227</v>
      </c>
      <c r="T65" s="97"/>
      <c r="U65" s="97"/>
      <c r="V65" s="190"/>
    </row>
    <row r="66" spans="5:22" ht="12.6" customHeight="1" x14ac:dyDescent="0.25">
      <c r="E66" s="55" t="str">
        <f t="shared" si="2"/>
        <v>227202</v>
      </c>
      <c r="G66" s="69">
        <v>2</v>
      </c>
      <c r="H66" s="70"/>
      <c r="I66" s="443" t="s">
        <v>187</v>
      </c>
      <c r="J66" s="444"/>
      <c r="K66" s="445"/>
      <c r="L66" s="74" t="s">
        <v>131</v>
      </c>
      <c r="M66" s="75" t="s">
        <v>216</v>
      </c>
      <c r="N66" s="76" t="s">
        <v>228</v>
      </c>
      <c r="O66" s="80"/>
      <c r="P66" s="78">
        <v>7600499.9999999981</v>
      </c>
      <c r="Q66" s="78">
        <v>2600499.9600000009</v>
      </c>
      <c r="R66" s="189" t="str">
        <f t="shared" si="3"/>
        <v>227</v>
      </c>
      <c r="T66" s="97"/>
      <c r="U66" s="97"/>
      <c r="V66" s="190"/>
    </row>
    <row r="67" spans="5:22" ht="12.6" customHeight="1" x14ac:dyDescent="0.25">
      <c r="E67" s="55" t="str">
        <f t="shared" si="2"/>
        <v>227206</v>
      </c>
      <c r="G67" s="69">
        <v>2</v>
      </c>
      <c r="H67" s="70"/>
      <c r="I67" s="443" t="s">
        <v>187</v>
      </c>
      <c r="J67" s="444"/>
      <c r="K67" s="445"/>
      <c r="L67" s="74" t="s">
        <v>131</v>
      </c>
      <c r="M67" s="75" t="s">
        <v>154</v>
      </c>
      <c r="N67" s="103" t="s">
        <v>230</v>
      </c>
      <c r="O67" s="80"/>
      <c r="P67" s="78">
        <v>3904999.9999999995</v>
      </c>
      <c r="Q67" s="78">
        <v>3905000.0399999991</v>
      </c>
      <c r="R67" s="189" t="str">
        <f t="shared" si="3"/>
        <v>227</v>
      </c>
      <c r="T67" s="97"/>
      <c r="U67" s="97"/>
      <c r="V67" s="190"/>
    </row>
    <row r="68" spans="5:22" ht="12.6" customHeight="1" x14ac:dyDescent="0.25">
      <c r="E68" s="55" t="str">
        <f t="shared" si="2"/>
        <v>227208</v>
      </c>
      <c r="G68" s="69">
        <v>2</v>
      </c>
      <c r="H68" s="70"/>
      <c r="I68" s="443" t="s">
        <v>187</v>
      </c>
      <c r="J68" s="444"/>
      <c r="K68" s="445"/>
      <c r="L68" s="74" t="s">
        <v>131</v>
      </c>
      <c r="M68" s="75" t="s">
        <v>132</v>
      </c>
      <c r="N68" s="76" t="s">
        <v>233</v>
      </c>
      <c r="O68" s="80"/>
      <c r="P68" s="78">
        <v>3674100</v>
      </c>
      <c r="Q68" s="78">
        <v>3264100</v>
      </c>
      <c r="R68" s="189" t="str">
        <f t="shared" si="3"/>
        <v>227</v>
      </c>
      <c r="T68" s="97"/>
      <c r="U68" s="97"/>
      <c r="V68" s="190"/>
    </row>
    <row r="69" spans="5:22" ht="12.6" customHeight="1" x14ac:dyDescent="0.25">
      <c r="E69" s="55" t="str">
        <f t="shared" si="2"/>
        <v>228101</v>
      </c>
      <c r="G69" s="69">
        <v>2</v>
      </c>
      <c r="H69" s="70"/>
      <c r="I69" s="443" t="s">
        <v>189</v>
      </c>
      <c r="J69" s="444"/>
      <c r="K69" s="445"/>
      <c r="L69" s="74" t="s">
        <v>126</v>
      </c>
      <c r="M69" s="75" t="s">
        <v>127</v>
      </c>
      <c r="N69" s="76" t="s">
        <v>234</v>
      </c>
      <c r="O69" s="77"/>
      <c r="P69" s="78">
        <v>6000000</v>
      </c>
      <c r="Q69" s="78">
        <v>9100000</v>
      </c>
      <c r="R69" s="189" t="str">
        <f t="shared" si="3"/>
        <v>228</v>
      </c>
      <c r="T69" s="97"/>
      <c r="U69" s="97"/>
      <c r="V69" s="190"/>
    </row>
    <row r="70" spans="5:22" ht="12.6" customHeight="1" x14ac:dyDescent="0.25">
      <c r="E70" s="55" t="str">
        <f t="shared" si="2"/>
        <v>228201</v>
      </c>
      <c r="G70" s="69">
        <v>2</v>
      </c>
      <c r="H70" s="70"/>
      <c r="I70" s="443" t="s">
        <v>189</v>
      </c>
      <c r="J70" s="444"/>
      <c r="K70" s="445"/>
      <c r="L70" s="74">
        <v>2</v>
      </c>
      <c r="M70" s="75" t="s">
        <v>127</v>
      </c>
      <c r="N70" s="76" t="s">
        <v>451</v>
      </c>
      <c r="O70" s="77"/>
      <c r="P70" s="78">
        <v>0</v>
      </c>
      <c r="Q70" s="78">
        <v>500000</v>
      </c>
      <c r="R70" s="189" t="str">
        <f t="shared" si="3"/>
        <v>228</v>
      </c>
      <c r="T70" s="97"/>
      <c r="U70" s="97"/>
      <c r="V70" s="190"/>
    </row>
    <row r="71" spans="5:22" ht="12.6" customHeight="1" x14ac:dyDescent="0.25">
      <c r="E71" s="55" t="str">
        <f t="shared" si="2"/>
        <v>228301</v>
      </c>
      <c r="G71" s="69">
        <v>2</v>
      </c>
      <c r="H71" s="70"/>
      <c r="I71" s="443" t="s">
        <v>189</v>
      </c>
      <c r="J71" s="444"/>
      <c r="K71" s="445"/>
      <c r="L71" s="74" t="s">
        <v>174</v>
      </c>
      <c r="M71" s="75" t="s">
        <v>127</v>
      </c>
      <c r="N71" s="76" t="s">
        <v>220</v>
      </c>
      <c r="O71" s="80"/>
      <c r="P71" s="78">
        <v>3564000</v>
      </c>
      <c r="Q71" s="78">
        <v>3633757.48</v>
      </c>
      <c r="R71" s="189" t="str">
        <f t="shared" si="3"/>
        <v>228</v>
      </c>
      <c r="T71" s="97"/>
      <c r="U71" s="97"/>
      <c r="V71" s="190"/>
    </row>
    <row r="72" spans="5:22" ht="12.6" customHeight="1" x14ac:dyDescent="0.25">
      <c r="E72" s="55" t="str">
        <f t="shared" si="2"/>
        <v>228401</v>
      </c>
      <c r="G72" s="69">
        <v>2</v>
      </c>
      <c r="H72" s="70"/>
      <c r="I72" s="443" t="s">
        <v>189</v>
      </c>
      <c r="J72" s="444"/>
      <c r="K72" s="445"/>
      <c r="L72" s="74" t="s">
        <v>135</v>
      </c>
      <c r="M72" s="75" t="s">
        <v>127</v>
      </c>
      <c r="N72" s="76" t="s">
        <v>236</v>
      </c>
      <c r="O72" s="80"/>
      <c r="P72" s="78">
        <v>1268400</v>
      </c>
      <c r="Q72" s="78">
        <v>1268400</v>
      </c>
      <c r="R72" s="189" t="str">
        <f t="shared" si="3"/>
        <v>228</v>
      </c>
      <c r="T72" s="97"/>
      <c r="U72" s="97"/>
      <c r="V72" s="190"/>
    </row>
    <row r="73" spans="5:22" ht="12.6" customHeight="1" x14ac:dyDescent="0.25">
      <c r="E73" s="55" t="str">
        <f t="shared" si="2"/>
        <v>228501</v>
      </c>
      <c r="G73" s="69">
        <v>2</v>
      </c>
      <c r="H73" s="70"/>
      <c r="I73" s="443" t="s">
        <v>189</v>
      </c>
      <c r="J73" s="444"/>
      <c r="K73" s="445"/>
      <c r="L73" s="74" t="s">
        <v>138</v>
      </c>
      <c r="M73" s="75" t="s">
        <v>127</v>
      </c>
      <c r="N73" s="76" t="s">
        <v>238</v>
      </c>
      <c r="O73" s="80"/>
      <c r="P73" s="78">
        <v>800000.00039999979</v>
      </c>
      <c r="Q73" s="78">
        <v>800000.04</v>
      </c>
      <c r="R73" s="189" t="str">
        <f t="shared" si="3"/>
        <v>228</v>
      </c>
      <c r="T73" s="97"/>
      <c r="U73" s="97"/>
      <c r="V73" s="190"/>
    </row>
    <row r="74" spans="5:22" ht="12.6" customHeight="1" x14ac:dyDescent="0.25">
      <c r="E74" s="55" t="str">
        <f t="shared" si="2"/>
        <v>228503</v>
      </c>
      <c r="G74" s="69">
        <v>2</v>
      </c>
      <c r="H74" s="70"/>
      <c r="I74" s="443" t="s">
        <v>189</v>
      </c>
      <c r="J74" s="444"/>
      <c r="K74" s="445"/>
      <c r="L74" s="74" t="s">
        <v>138</v>
      </c>
      <c r="M74" s="75" t="s">
        <v>139</v>
      </c>
      <c r="N74" s="76" t="s">
        <v>239</v>
      </c>
      <c r="O74" s="80"/>
      <c r="P74" s="78">
        <v>10930895.82</v>
      </c>
      <c r="Q74" s="78">
        <v>7680396.2500000009</v>
      </c>
      <c r="R74" s="189" t="str">
        <f t="shared" si="3"/>
        <v>228</v>
      </c>
      <c r="T74" s="97"/>
      <c r="U74" s="97"/>
      <c r="V74" s="190"/>
    </row>
    <row r="75" spans="5:22" ht="12.6" customHeight="1" x14ac:dyDescent="0.25">
      <c r="E75" s="55" t="str">
        <f t="shared" si="2"/>
        <v>228601</v>
      </c>
      <c r="G75" s="69">
        <v>2</v>
      </c>
      <c r="H75" s="70"/>
      <c r="I75" s="443" t="s">
        <v>189</v>
      </c>
      <c r="J75" s="444"/>
      <c r="K75" s="445"/>
      <c r="L75" s="74" t="s">
        <v>145</v>
      </c>
      <c r="M75" s="75" t="s">
        <v>127</v>
      </c>
      <c r="N75" s="76" t="s">
        <v>240</v>
      </c>
      <c r="O75" s="80"/>
      <c r="P75" s="78">
        <v>27175000</v>
      </c>
      <c r="Q75" s="78">
        <v>28236711</v>
      </c>
      <c r="R75" s="189" t="str">
        <f t="shared" si="3"/>
        <v>228</v>
      </c>
      <c r="T75" s="97"/>
      <c r="U75" s="97"/>
      <c r="V75" s="190"/>
    </row>
    <row r="76" spans="5:22" ht="12.6" customHeight="1" x14ac:dyDescent="0.25">
      <c r="E76" s="55" t="str">
        <f t="shared" si="2"/>
        <v>228604</v>
      </c>
      <c r="G76" s="69">
        <v>2</v>
      </c>
      <c r="H76" s="70"/>
      <c r="I76" s="443" t="s">
        <v>189</v>
      </c>
      <c r="J76" s="444"/>
      <c r="K76" s="445"/>
      <c r="L76" s="74" t="s">
        <v>145</v>
      </c>
      <c r="M76" s="75" t="s">
        <v>141</v>
      </c>
      <c r="N76" s="76" t="s">
        <v>241</v>
      </c>
      <c r="O76" s="80"/>
      <c r="P76" s="78">
        <v>75000</v>
      </c>
      <c r="Q76" s="78">
        <v>120000</v>
      </c>
      <c r="R76" s="189" t="str">
        <f t="shared" si="3"/>
        <v>228</v>
      </c>
      <c r="T76" s="97"/>
      <c r="U76" s="97"/>
      <c r="V76" s="190"/>
    </row>
    <row r="77" spans="5:22" ht="12.6" customHeight="1" x14ac:dyDescent="0.25">
      <c r="E77" s="55" t="str">
        <f t="shared" si="2"/>
        <v>228701</v>
      </c>
      <c r="G77" s="69">
        <v>2</v>
      </c>
      <c r="H77" s="70"/>
      <c r="I77" s="443" t="s">
        <v>189</v>
      </c>
      <c r="J77" s="444"/>
      <c r="K77" s="445"/>
      <c r="L77" s="74" t="s">
        <v>187</v>
      </c>
      <c r="M77" s="75" t="s">
        <v>127</v>
      </c>
      <c r="N77" s="76" t="s">
        <v>242</v>
      </c>
      <c r="O77" s="80"/>
      <c r="P77" s="78">
        <v>2835000</v>
      </c>
      <c r="Q77" s="78">
        <v>12801161.25</v>
      </c>
      <c r="R77" s="189" t="str">
        <f t="shared" si="3"/>
        <v>228</v>
      </c>
      <c r="T77" s="97"/>
      <c r="U77" s="97"/>
      <c r="V77" s="190"/>
    </row>
    <row r="78" spans="5:22" ht="12.6" customHeight="1" x14ac:dyDescent="0.25">
      <c r="E78" s="55" t="str">
        <f t="shared" si="2"/>
        <v>228702</v>
      </c>
      <c r="G78" s="69">
        <v>2</v>
      </c>
      <c r="H78" s="70"/>
      <c r="I78" s="443" t="s">
        <v>189</v>
      </c>
      <c r="J78" s="444"/>
      <c r="K78" s="445"/>
      <c r="L78" s="74" t="s">
        <v>187</v>
      </c>
      <c r="M78" s="75" t="s">
        <v>216</v>
      </c>
      <c r="N78" s="76" t="s">
        <v>243</v>
      </c>
      <c r="O78" s="80"/>
      <c r="P78" s="78">
        <v>33000000</v>
      </c>
      <c r="Q78" s="78">
        <v>31302479.399999999</v>
      </c>
      <c r="R78" s="189" t="str">
        <f t="shared" si="3"/>
        <v>228</v>
      </c>
      <c r="T78" s="97"/>
      <c r="U78" s="97"/>
      <c r="V78" s="190"/>
    </row>
    <row r="79" spans="5:22" ht="12.6" customHeight="1" x14ac:dyDescent="0.25">
      <c r="E79" s="55" t="str">
        <f t="shared" si="2"/>
        <v>228703</v>
      </c>
      <c r="G79" s="69">
        <v>2</v>
      </c>
      <c r="H79" s="70"/>
      <c r="I79" s="443" t="s">
        <v>189</v>
      </c>
      <c r="J79" s="444"/>
      <c r="K79" s="445"/>
      <c r="L79" s="74" t="s">
        <v>187</v>
      </c>
      <c r="M79" s="75" t="s">
        <v>139</v>
      </c>
      <c r="N79" s="76" t="s">
        <v>244</v>
      </c>
      <c r="O79" s="80"/>
      <c r="P79" s="78">
        <v>5000000</v>
      </c>
      <c r="Q79" s="78">
        <v>5658965</v>
      </c>
      <c r="R79" s="189" t="str">
        <f t="shared" si="3"/>
        <v>228</v>
      </c>
      <c r="T79" s="97"/>
      <c r="U79" s="97"/>
      <c r="V79" s="190"/>
    </row>
    <row r="80" spans="5:22" ht="12.6" customHeight="1" x14ac:dyDescent="0.25">
      <c r="E80" s="55" t="str">
        <f t="shared" si="2"/>
        <v>228704</v>
      </c>
      <c r="G80" s="69">
        <v>2</v>
      </c>
      <c r="H80" s="70"/>
      <c r="I80" s="443" t="s">
        <v>189</v>
      </c>
      <c r="J80" s="444"/>
      <c r="K80" s="445"/>
      <c r="L80" s="74" t="s">
        <v>187</v>
      </c>
      <c r="M80" s="75" t="s">
        <v>141</v>
      </c>
      <c r="N80" s="76" t="s">
        <v>245</v>
      </c>
      <c r="O80" s="80"/>
      <c r="P80" s="78">
        <v>14344999.998999998</v>
      </c>
      <c r="Q80" s="78">
        <v>3744999.9800000004</v>
      </c>
      <c r="R80" s="189" t="str">
        <f t="shared" si="3"/>
        <v>228</v>
      </c>
      <c r="T80" s="97"/>
      <c r="U80" s="97"/>
      <c r="V80" s="190"/>
    </row>
    <row r="81" spans="5:23" ht="12.6" customHeight="1" x14ac:dyDescent="0.25">
      <c r="E81" s="55" t="str">
        <f t="shared" si="2"/>
        <v>228705</v>
      </c>
      <c r="G81" s="69">
        <v>2</v>
      </c>
      <c r="H81" s="70"/>
      <c r="I81" s="443" t="s">
        <v>189</v>
      </c>
      <c r="J81" s="444"/>
      <c r="K81" s="445"/>
      <c r="L81" s="74" t="s">
        <v>187</v>
      </c>
      <c r="M81" s="75" t="s">
        <v>246</v>
      </c>
      <c r="N81" s="76" t="s">
        <v>247</v>
      </c>
      <c r="O81" s="80"/>
      <c r="P81" s="78">
        <v>121284859.78200004</v>
      </c>
      <c r="Q81" s="78">
        <v>113939163.76333958</v>
      </c>
      <c r="R81" s="189" t="str">
        <f t="shared" si="3"/>
        <v>228</v>
      </c>
      <c r="T81" s="97"/>
      <c r="U81" s="97"/>
      <c r="V81" s="190"/>
    </row>
    <row r="82" spans="5:23" ht="12.6" customHeight="1" x14ac:dyDescent="0.25">
      <c r="E82" s="55" t="str">
        <f t="shared" si="2"/>
        <v>228706</v>
      </c>
      <c r="G82" s="69">
        <v>2</v>
      </c>
      <c r="H82" s="70"/>
      <c r="I82" s="443" t="s">
        <v>189</v>
      </c>
      <c r="J82" s="444"/>
      <c r="K82" s="445"/>
      <c r="L82" s="74" t="s">
        <v>187</v>
      </c>
      <c r="M82" s="75" t="s">
        <v>154</v>
      </c>
      <c r="N82" s="76" t="s">
        <v>248</v>
      </c>
      <c r="O82" s="80"/>
      <c r="P82" s="78">
        <v>104098468.81000002</v>
      </c>
      <c r="Q82" s="78">
        <v>82889675.815641701</v>
      </c>
      <c r="R82" s="189" t="str">
        <f t="shared" si="3"/>
        <v>228</v>
      </c>
      <c r="T82" s="97"/>
      <c r="U82" s="97"/>
      <c r="V82" s="190"/>
    </row>
    <row r="83" spans="5:23" ht="12.6" customHeight="1" x14ac:dyDescent="0.25">
      <c r="E83" s="55" t="str">
        <f t="shared" si="2"/>
        <v>229101</v>
      </c>
      <c r="G83" s="69">
        <v>2</v>
      </c>
      <c r="H83" s="70"/>
      <c r="I83" s="443" t="s">
        <v>211</v>
      </c>
      <c r="J83" s="444"/>
      <c r="K83" s="445"/>
      <c r="L83" s="74" t="s">
        <v>126</v>
      </c>
      <c r="M83" s="75" t="s">
        <v>127</v>
      </c>
      <c r="N83" s="103" t="s">
        <v>249</v>
      </c>
      <c r="O83" s="80"/>
      <c r="P83" s="78">
        <v>7801870.8599799983</v>
      </c>
      <c r="Q83" s="78">
        <v>7628552.4200000018</v>
      </c>
      <c r="R83" s="189" t="str">
        <f t="shared" si="3"/>
        <v>229</v>
      </c>
      <c r="T83" s="97"/>
      <c r="U83" s="97"/>
      <c r="V83" s="190"/>
    </row>
    <row r="84" spans="5:23" ht="12.6" customHeight="1" x14ac:dyDescent="0.25">
      <c r="E84" s="55" t="str">
        <f t="shared" si="2"/>
        <v>229201</v>
      </c>
      <c r="G84" s="69">
        <v>2</v>
      </c>
      <c r="H84" s="70"/>
      <c r="I84" s="443" t="s">
        <v>211</v>
      </c>
      <c r="J84" s="444"/>
      <c r="K84" s="445"/>
      <c r="L84" s="74" t="s">
        <v>131</v>
      </c>
      <c r="M84" s="75" t="s">
        <v>127</v>
      </c>
      <c r="N84" s="76" t="s">
        <v>250</v>
      </c>
      <c r="O84" s="80"/>
      <c r="P84" s="78">
        <v>30000</v>
      </c>
      <c r="Q84" s="78">
        <v>30000</v>
      </c>
      <c r="R84" s="189" t="str">
        <f t="shared" si="3"/>
        <v>229</v>
      </c>
      <c r="T84" s="97"/>
      <c r="U84" s="97"/>
      <c r="V84" s="190"/>
    </row>
    <row r="85" spans="5:23" ht="12.6" customHeight="1" x14ac:dyDescent="0.25">
      <c r="E85" s="55" t="str">
        <f t="shared" si="2"/>
        <v>229203</v>
      </c>
      <c r="G85" s="69">
        <v>2</v>
      </c>
      <c r="H85" s="70"/>
      <c r="I85" s="443" t="s">
        <v>211</v>
      </c>
      <c r="J85" s="444"/>
      <c r="K85" s="445"/>
      <c r="L85" s="74" t="s">
        <v>131</v>
      </c>
      <c r="M85" s="75" t="s">
        <v>139</v>
      </c>
      <c r="N85" s="76" t="s">
        <v>253</v>
      </c>
      <c r="O85" s="80"/>
      <c r="P85" s="78">
        <v>8197000</v>
      </c>
      <c r="Q85" s="78">
        <v>7878893</v>
      </c>
      <c r="R85" s="189" t="str">
        <f t="shared" si="3"/>
        <v>229</v>
      </c>
      <c r="T85" s="97"/>
      <c r="U85" s="97"/>
      <c r="V85" s="190"/>
    </row>
    <row r="86" spans="5:23" ht="5.0999999999999996" customHeight="1" thickBot="1" x14ac:dyDescent="0.3">
      <c r="G86" s="82"/>
      <c r="H86" s="83"/>
      <c r="I86" s="84"/>
      <c r="J86" s="85"/>
      <c r="K86" s="86"/>
      <c r="L86" s="87"/>
      <c r="M86" s="104"/>
      <c r="N86" s="76"/>
      <c r="O86" s="80"/>
      <c r="P86" s="105"/>
      <c r="Q86" s="105"/>
      <c r="T86" s="97"/>
      <c r="U86" s="97"/>
      <c r="V86" s="190"/>
    </row>
    <row r="87" spans="5:23" ht="13.5" thickBot="1" x14ac:dyDescent="0.3">
      <c r="G87" s="91"/>
      <c r="H87" s="92"/>
      <c r="I87" s="92"/>
      <c r="J87" s="92"/>
      <c r="K87" s="92"/>
      <c r="L87" s="92"/>
      <c r="M87" s="93"/>
      <c r="N87" s="94" t="s">
        <v>254</v>
      </c>
      <c r="O87" s="95"/>
      <c r="P87" s="96">
        <f>SUM(P41:P85)</f>
        <v>748884060.33210075</v>
      </c>
      <c r="Q87" s="96">
        <f>SUM(Q41:Q85)</f>
        <v>736334060.31398118</v>
      </c>
      <c r="R87" s="97"/>
      <c r="S87" s="79"/>
      <c r="T87" s="97"/>
      <c r="U87" s="112"/>
      <c r="V87" s="190"/>
      <c r="W87" s="106"/>
    </row>
    <row r="88" spans="5:23" x14ac:dyDescent="0.25">
      <c r="G88" s="59"/>
      <c r="H88" s="60"/>
      <c r="I88" s="61"/>
      <c r="J88" s="62"/>
      <c r="K88" s="63"/>
      <c r="L88" s="107"/>
      <c r="M88" s="98"/>
      <c r="N88" s="108" t="s">
        <v>256</v>
      </c>
      <c r="O88" s="80"/>
      <c r="P88" s="105"/>
      <c r="Q88" s="105"/>
      <c r="T88" s="97"/>
      <c r="U88" s="97"/>
      <c r="V88" s="190"/>
    </row>
    <row r="89" spans="5:23" ht="12.6" customHeight="1" x14ac:dyDescent="0.25">
      <c r="E89" s="55" t="str">
        <f t="shared" ref="E89:E129" si="4">2&amp;G89&amp;I89&amp;L89&amp;M89</f>
        <v>231101</v>
      </c>
      <c r="G89" s="69">
        <v>3</v>
      </c>
      <c r="H89" s="70"/>
      <c r="I89" s="443" t="s">
        <v>126</v>
      </c>
      <c r="J89" s="444"/>
      <c r="K89" s="445"/>
      <c r="L89" s="74" t="s">
        <v>126</v>
      </c>
      <c r="M89" s="75" t="s">
        <v>127</v>
      </c>
      <c r="N89" s="76" t="s">
        <v>258</v>
      </c>
      <c r="O89" s="80"/>
      <c r="P89" s="78">
        <v>19934600</v>
      </c>
      <c r="Q89" s="78">
        <v>19934600.000000004</v>
      </c>
      <c r="R89" s="189" t="str">
        <f t="shared" ref="R89:R129" si="5">LEFT(E89,3)</f>
        <v>231</v>
      </c>
      <c r="T89" s="97"/>
      <c r="U89" s="97"/>
      <c r="V89" s="190"/>
    </row>
    <row r="90" spans="5:23" ht="12.6" customHeight="1" x14ac:dyDescent="0.25">
      <c r="E90" s="55" t="str">
        <f t="shared" si="4"/>
        <v>231302</v>
      </c>
      <c r="G90" s="69">
        <v>3</v>
      </c>
      <c r="H90" s="70"/>
      <c r="I90" s="443" t="s">
        <v>126</v>
      </c>
      <c r="J90" s="444"/>
      <c r="K90" s="445"/>
      <c r="L90" s="74" t="s">
        <v>174</v>
      </c>
      <c r="M90" s="75" t="s">
        <v>216</v>
      </c>
      <c r="N90" s="76" t="s">
        <v>260</v>
      </c>
      <c r="O90" s="80"/>
      <c r="P90" s="78">
        <v>3850</v>
      </c>
      <c r="Q90" s="78">
        <v>3850</v>
      </c>
      <c r="R90" s="189" t="str">
        <f t="shared" si="5"/>
        <v>231</v>
      </c>
      <c r="T90" s="97"/>
      <c r="U90" s="97"/>
      <c r="V90" s="190"/>
    </row>
    <row r="91" spans="5:23" ht="12.6" customHeight="1" x14ac:dyDescent="0.25">
      <c r="E91" s="55" t="str">
        <f t="shared" si="4"/>
        <v>231303</v>
      </c>
      <c r="G91" s="69">
        <v>3</v>
      </c>
      <c r="H91" s="70"/>
      <c r="I91" s="443" t="s">
        <v>126</v>
      </c>
      <c r="J91" s="444"/>
      <c r="K91" s="445"/>
      <c r="L91" s="74" t="s">
        <v>174</v>
      </c>
      <c r="M91" s="75" t="s">
        <v>139</v>
      </c>
      <c r="N91" s="76" t="s">
        <v>262</v>
      </c>
      <c r="O91" s="80"/>
      <c r="P91" s="78">
        <v>265500</v>
      </c>
      <c r="Q91" s="78">
        <v>928099.4</v>
      </c>
      <c r="R91" s="189" t="str">
        <f t="shared" si="5"/>
        <v>231</v>
      </c>
      <c r="T91" s="97"/>
      <c r="U91" s="97"/>
      <c r="V91" s="190"/>
    </row>
    <row r="92" spans="5:23" ht="12.6" customHeight="1" x14ac:dyDescent="0.25">
      <c r="E92" s="55" t="str">
        <f t="shared" si="4"/>
        <v>231401</v>
      </c>
      <c r="G92" s="69">
        <v>3</v>
      </c>
      <c r="H92" s="70"/>
      <c r="I92" s="443" t="s">
        <v>126</v>
      </c>
      <c r="J92" s="444"/>
      <c r="K92" s="445"/>
      <c r="L92" s="74" t="s">
        <v>135</v>
      </c>
      <c r="M92" s="75" t="s">
        <v>127</v>
      </c>
      <c r="N92" s="76" t="s">
        <v>264</v>
      </c>
      <c r="O92" s="80"/>
      <c r="P92" s="78">
        <v>4510</v>
      </c>
      <c r="Q92" s="78">
        <v>550</v>
      </c>
      <c r="R92" s="189" t="str">
        <f t="shared" si="5"/>
        <v>231</v>
      </c>
      <c r="T92" s="97"/>
      <c r="U92" s="97"/>
      <c r="V92" s="190"/>
    </row>
    <row r="93" spans="5:23" ht="12.6" customHeight="1" x14ac:dyDescent="0.25">
      <c r="E93" s="55" t="str">
        <f t="shared" si="4"/>
        <v>232101</v>
      </c>
      <c r="G93" s="69">
        <v>3</v>
      </c>
      <c r="H93" s="70"/>
      <c r="I93" s="443" t="s">
        <v>131</v>
      </c>
      <c r="J93" s="444"/>
      <c r="K93" s="445"/>
      <c r="L93" s="74">
        <v>1</v>
      </c>
      <c r="M93" s="75" t="s">
        <v>127</v>
      </c>
      <c r="N93" s="76" t="s">
        <v>452</v>
      </c>
      <c r="O93" s="80"/>
      <c r="P93" s="78">
        <v>0</v>
      </c>
      <c r="Q93" s="78">
        <v>4800</v>
      </c>
      <c r="R93" s="189" t="str">
        <f t="shared" si="5"/>
        <v>232</v>
      </c>
      <c r="T93" s="97"/>
      <c r="U93" s="97"/>
      <c r="V93" s="190"/>
    </row>
    <row r="94" spans="5:23" ht="12.6" customHeight="1" x14ac:dyDescent="0.25">
      <c r="E94" s="55" t="str">
        <f t="shared" si="4"/>
        <v>232201</v>
      </c>
      <c r="G94" s="69">
        <v>3</v>
      </c>
      <c r="H94" s="70"/>
      <c r="I94" s="443" t="s">
        <v>131</v>
      </c>
      <c r="J94" s="444"/>
      <c r="K94" s="445"/>
      <c r="L94" s="74" t="s">
        <v>131</v>
      </c>
      <c r="M94" s="75" t="s">
        <v>127</v>
      </c>
      <c r="N94" s="76" t="s">
        <v>266</v>
      </c>
      <c r="O94" s="80"/>
      <c r="P94" s="78">
        <v>195499.99999899999</v>
      </c>
      <c r="Q94" s="78">
        <v>1146260</v>
      </c>
      <c r="R94" s="189" t="str">
        <f t="shared" si="5"/>
        <v>232</v>
      </c>
      <c r="T94" s="97"/>
      <c r="U94" s="97"/>
      <c r="V94" s="190"/>
    </row>
    <row r="95" spans="5:23" ht="12.6" customHeight="1" x14ac:dyDescent="0.25">
      <c r="E95" s="55" t="str">
        <f t="shared" si="4"/>
        <v>232301</v>
      </c>
      <c r="G95" s="69">
        <v>3</v>
      </c>
      <c r="H95" s="70"/>
      <c r="I95" s="443" t="s">
        <v>131</v>
      </c>
      <c r="J95" s="444"/>
      <c r="K95" s="445"/>
      <c r="L95" s="74" t="s">
        <v>174</v>
      </c>
      <c r="M95" s="75" t="s">
        <v>127</v>
      </c>
      <c r="N95" s="76" t="s">
        <v>268</v>
      </c>
      <c r="O95" s="80"/>
      <c r="P95" s="78">
        <v>4996317.4999799998</v>
      </c>
      <c r="Q95" s="78">
        <v>2574908.96</v>
      </c>
      <c r="R95" s="189" t="str">
        <f t="shared" si="5"/>
        <v>232</v>
      </c>
      <c r="S95" s="79"/>
    </row>
    <row r="96" spans="5:23" ht="12.6" customHeight="1" x14ac:dyDescent="0.25">
      <c r="E96" s="55" t="str">
        <f t="shared" si="4"/>
        <v>232401</v>
      </c>
      <c r="G96" s="69">
        <v>3</v>
      </c>
      <c r="H96" s="70"/>
      <c r="I96" s="443" t="s">
        <v>131</v>
      </c>
      <c r="J96" s="444"/>
      <c r="K96" s="445"/>
      <c r="L96" s="74" t="s">
        <v>135</v>
      </c>
      <c r="M96" s="75" t="s">
        <v>127</v>
      </c>
      <c r="N96" s="76" t="s">
        <v>265</v>
      </c>
      <c r="O96" s="80"/>
      <c r="P96" s="78">
        <v>0</v>
      </c>
      <c r="Q96" s="78">
        <v>224618.75</v>
      </c>
      <c r="R96" s="189" t="str">
        <f t="shared" si="5"/>
        <v>232</v>
      </c>
      <c r="S96" s="79"/>
    </row>
    <row r="97" spans="5:19" ht="12.6" customHeight="1" x14ac:dyDescent="0.25">
      <c r="E97" s="55" t="str">
        <f t="shared" si="4"/>
        <v>233101</v>
      </c>
      <c r="G97" s="69">
        <v>3</v>
      </c>
      <c r="H97" s="70"/>
      <c r="I97" s="443" t="s">
        <v>174</v>
      </c>
      <c r="J97" s="444"/>
      <c r="K97" s="445"/>
      <c r="L97" s="74" t="s">
        <v>126</v>
      </c>
      <c r="M97" s="75" t="s">
        <v>127</v>
      </c>
      <c r="N97" s="76" t="s">
        <v>270</v>
      </c>
      <c r="O97" s="80"/>
      <c r="P97" s="78">
        <v>608725</v>
      </c>
      <c r="Q97" s="78">
        <v>608725</v>
      </c>
      <c r="R97" s="189" t="str">
        <f t="shared" si="5"/>
        <v>233</v>
      </c>
      <c r="S97" s="79"/>
    </row>
    <row r="98" spans="5:19" ht="12.6" customHeight="1" x14ac:dyDescent="0.25">
      <c r="E98" s="55" t="str">
        <f t="shared" si="4"/>
        <v>233201</v>
      </c>
      <c r="G98" s="69">
        <v>3</v>
      </c>
      <c r="H98" s="70"/>
      <c r="I98" s="443" t="s">
        <v>174</v>
      </c>
      <c r="J98" s="444"/>
      <c r="K98" s="445"/>
      <c r="L98" s="74" t="s">
        <v>131</v>
      </c>
      <c r="M98" s="75" t="s">
        <v>127</v>
      </c>
      <c r="N98" s="76" t="s">
        <v>272</v>
      </c>
      <c r="O98" s="80"/>
      <c r="P98" s="78">
        <v>1810500</v>
      </c>
      <c r="Q98" s="78">
        <v>1999300</v>
      </c>
      <c r="R98" s="189" t="str">
        <f t="shared" si="5"/>
        <v>233</v>
      </c>
      <c r="S98" s="79"/>
    </row>
    <row r="99" spans="5:19" ht="12.6" customHeight="1" x14ac:dyDescent="0.25">
      <c r="E99" s="55" t="str">
        <f t="shared" si="4"/>
        <v>233301</v>
      </c>
      <c r="G99" s="69">
        <v>3</v>
      </c>
      <c r="H99" s="70"/>
      <c r="I99" s="443" t="s">
        <v>174</v>
      </c>
      <c r="J99" s="444"/>
      <c r="K99" s="445"/>
      <c r="L99" s="74" t="s">
        <v>174</v>
      </c>
      <c r="M99" s="75" t="s">
        <v>127</v>
      </c>
      <c r="N99" s="76" t="s">
        <v>274</v>
      </c>
      <c r="O99" s="80"/>
      <c r="P99" s="78">
        <v>247500</v>
      </c>
      <c r="Q99" s="78">
        <v>493667.1</v>
      </c>
      <c r="R99" s="189" t="str">
        <f t="shared" si="5"/>
        <v>233</v>
      </c>
      <c r="S99" s="79"/>
    </row>
    <row r="100" spans="5:19" ht="12.6" customHeight="1" x14ac:dyDescent="0.25">
      <c r="E100" s="55" t="str">
        <f t="shared" si="4"/>
        <v>233401</v>
      </c>
      <c r="G100" s="69">
        <v>3</v>
      </c>
      <c r="H100" s="70"/>
      <c r="I100" s="443" t="s">
        <v>174</v>
      </c>
      <c r="J100" s="444"/>
      <c r="K100" s="445"/>
      <c r="L100" s="74" t="s">
        <v>135</v>
      </c>
      <c r="M100" s="75" t="s">
        <v>127</v>
      </c>
      <c r="N100" s="76" t="s">
        <v>271</v>
      </c>
      <c r="O100" s="80"/>
      <c r="P100" s="78">
        <v>0</v>
      </c>
      <c r="Q100" s="78">
        <v>435000</v>
      </c>
      <c r="R100" s="189" t="str">
        <f t="shared" si="5"/>
        <v>233</v>
      </c>
      <c r="S100" s="79"/>
    </row>
    <row r="101" spans="5:19" ht="12.6" customHeight="1" x14ac:dyDescent="0.25">
      <c r="E101" s="55" t="str">
        <f t="shared" si="4"/>
        <v>233501</v>
      </c>
      <c r="G101" s="69">
        <v>3</v>
      </c>
      <c r="H101" s="70"/>
      <c r="I101" s="443" t="s">
        <v>174</v>
      </c>
      <c r="J101" s="444"/>
      <c r="K101" s="445"/>
      <c r="L101" s="74" t="s">
        <v>138</v>
      </c>
      <c r="M101" s="75" t="s">
        <v>127</v>
      </c>
      <c r="N101" s="76" t="s">
        <v>276</v>
      </c>
      <c r="O101" s="80"/>
      <c r="P101" s="78">
        <v>60000</v>
      </c>
      <c r="Q101" s="78">
        <v>241680</v>
      </c>
      <c r="R101" s="189" t="str">
        <f t="shared" si="5"/>
        <v>233</v>
      </c>
      <c r="S101" s="79"/>
    </row>
    <row r="102" spans="5:19" ht="12.6" customHeight="1" x14ac:dyDescent="0.25">
      <c r="E102" s="55" t="str">
        <f t="shared" si="4"/>
        <v>234101</v>
      </c>
      <c r="G102" s="69">
        <v>3</v>
      </c>
      <c r="H102" s="70"/>
      <c r="I102" s="443" t="s">
        <v>135</v>
      </c>
      <c r="J102" s="444"/>
      <c r="K102" s="445"/>
      <c r="L102" s="74" t="s">
        <v>126</v>
      </c>
      <c r="M102" s="75" t="s">
        <v>127</v>
      </c>
      <c r="N102" s="76" t="s">
        <v>278</v>
      </c>
      <c r="O102" s="80"/>
      <c r="P102" s="78">
        <v>225635</v>
      </c>
      <c r="Q102" s="78">
        <v>207359.15</v>
      </c>
      <c r="R102" s="189" t="str">
        <f t="shared" si="5"/>
        <v>234</v>
      </c>
      <c r="S102" s="79"/>
    </row>
    <row r="103" spans="5:19" ht="12.6" customHeight="1" x14ac:dyDescent="0.25">
      <c r="E103" s="55" t="str">
        <f t="shared" si="4"/>
        <v>235301</v>
      </c>
      <c r="G103" s="69">
        <v>3</v>
      </c>
      <c r="H103" s="70"/>
      <c r="I103" s="443" t="s">
        <v>138</v>
      </c>
      <c r="J103" s="444"/>
      <c r="K103" s="445"/>
      <c r="L103" s="74" t="s">
        <v>174</v>
      </c>
      <c r="M103" s="75" t="s">
        <v>127</v>
      </c>
      <c r="N103" s="76" t="s">
        <v>280</v>
      </c>
      <c r="O103" s="80"/>
      <c r="P103" s="78">
        <v>205000</v>
      </c>
      <c r="Q103" s="78">
        <v>205000</v>
      </c>
      <c r="R103" s="189" t="str">
        <f t="shared" si="5"/>
        <v>235</v>
      </c>
      <c r="S103" s="79"/>
    </row>
    <row r="104" spans="5:19" ht="12.6" customHeight="1" x14ac:dyDescent="0.25">
      <c r="E104" s="55" t="str">
        <f t="shared" si="4"/>
        <v>235501</v>
      </c>
      <c r="G104" s="69">
        <v>3</v>
      </c>
      <c r="H104" s="70"/>
      <c r="I104" s="443" t="s">
        <v>138</v>
      </c>
      <c r="J104" s="444"/>
      <c r="K104" s="445"/>
      <c r="L104" s="74" t="s">
        <v>138</v>
      </c>
      <c r="M104" s="75" t="s">
        <v>127</v>
      </c>
      <c r="N104" s="76" t="s">
        <v>283</v>
      </c>
      <c r="O104" s="80"/>
      <c r="P104" s="78">
        <v>2760</v>
      </c>
      <c r="Q104" s="78">
        <v>19660</v>
      </c>
      <c r="R104" s="189" t="str">
        <f t="shared" si="5"/>
        <v>235</v>
      </c>
      <c r="S104" s="79"/>
    </row>
    <row r="105" spans="5:19" ht="12.6" customHeight="1" x14ac:dyDescent="0.25">
      <c r="E105" s="55" t="str">
        <f t="shared" si="4"/>
        <v>236101</v>
      </c>
      <c r="G105" s="69">
        <v>3</v>
      </c>
      <c r="H105" s="70"/>
      <c r="I105" s="443" t="s">
        <v>145</v>
      </c>
      <c r="J105" s="444"/>
      <c r="K105" s="445"/>
      <c r="L105" s="74" t="s">
        <v>126</v>
      </c>
      <c r="M105" s="75" t="s">
        <v>127</v>
      </c>
      <c r="N105" s="76" t="s">
        <v>453</v>
      </c>
      <c r="O105" s="80"/>
      <c r="P105" s="78">
        <v>0</v>
      </c>
      <c r="Q105" s="78">
        <v>183400</v>
      </c>
      <c r="R105" s="189" t="str">
        <f t="shared" si="5"/>
        <v>236</v>
      </c>
      <c r="S105" s="79"/>
    </row>
    <row r="106" spans="5:19" ht="12.6" customHeight="1" x14ac:dyDescent="0.25">
      <c r="E106" s="55" t="str">
        <f t="shared" si="4"/>
        <v>236202</v>
      </c>
      <c r="G106" s="69">
        <v>3</v>
      </c>
      <c r="H106" s="70"/>
      <c r="I106" s="443" t="s">
        <v>145</v>
      </c>
      <c r="J106" s="444"/>
      <c r="K106" s="445"/>
      <c r="L106" s="74" t="s">
        <v>131</v>
      </c>
      <c r="M106" s="75" t="s">
        <v>216</v>
      </c>
      <c r="N106" s="76" t="s">
        <v>285</v>
      </c>
      <c r="O106" s="80"/>
      <c r="P106" s="78">
        <v>819800</v>
      </c>
      <c r="Q106" s="78">
        <v>1727698.06</v>
      </c>
      <c r="R106" s="189" t="str">
        <f t="shared" si="5"/>
        <v>236</v>
      </c>
      <c r="S106" s="79"/>
    </row>
    <row r="107" spans="5:19" ht="12.6" customHeight="1" x14ac:dyDescent="0.25">
      <c r="E107" s="55" t="str">
        <f t="shared" si="4"/>
        <v>236304</v>
      </c>
      <c r="G107" s="69">
        <v>3</v>
      </c>
      <c r="H107" s="70"/>
      <c r="I107" s="443" t="s">
        <v>145</v>
      </c>
      <c r="J107" s="444"/>
      <c r="K107" s="445"/>
      <c r="L107" s="74" t="s">
        <v>174</v>
      </c>
      <c r="M107" s="75" t="s">
        <v>141</v>
      </c>
      <c r="N107" s="76" t="s">
        <v>287</v>
      </c>
      <c r="O107" s="80"/>
      <c r="P107" s="78">
        <v>215630</v>
      </c>
      <c r="Q107" s="78">
        <v>120800.69</v>
      </c>
      <c r="R107" s="189" t="str">
        <f t="shared" si="5"/>
        <v>236</v>
      </c>
      <c r="S107" s="79"/>
    </row>
    <row r="108" spans="5:19" ht="12.6" customHeight="1" x14ac:dyDescent="0.25">
      <c r="E108" s="55" t="str">
        <f t="shared" si="4"/>
        <v>236306</v>
      </c>
      <c r="G108" s="69">
        <v>3</v>
      </c>
      <c r="H108" s="70"/>
      <c r="I108" s="443" t="s">
        <v>145</v>
      </c>
      <c r="J108" s="444"/>
      <c r="K108" s="445"/>
      <c r="L108" s="74" t="s">
        <v>174</v>
      </c>
      <c r="M108" s="75" t="s">
        <v>154</v>
      </c>
      <c r="N108" s="76" t="s">
        <v>289</v>
      </c>
      <c r="O108" s="80"/>
      <c r="P108" s="78">
        <v>1167989</v>
      </c>
      <c r="Q108" s="78">
        <v>1399335</v>
      </c>
      <c r="R108" s="189" t="str">
        <f t="shared" si="5"/>
        <v>236</v>
      </c>
      <c r="S108" s="79"/>
    </row>
    <row r="109" spans="5:19" ht="12.6" customHeight="1" x14ac:dyDescent="0.25">
      <c r="E109" s="55" t="str">
        <f t="shared" si="4"/>
        <v>236404</v>
      </c>
      <c r="G109" s="69">
        <v>3</v>
      </c>
      <c r="H109" s="70"/>
      <c r="I109" s="443" t="s">
        <v>145</v>
      </c>
      <c r="J109" s="444"/>
      <c r="K109" s="445"/>
      <c r="L109" s="74">
        <v>4</v>
      </c>
      <c r="M109" s="75" t="s">
        <v>141</v>
      </c>
      <c r="N109" s="76" t="s">
        <v>454</v>
      </c>
      <c r="O109" s="80"/>
      <c r="P109" s="78">
        <v>0</v>
      </c>
      <c r="Q109" s="78">
        <v>73600</v>
      </c>
      <c r="R109" s="189" t="str">
        <f t="shared" si="5"/>
        <v>236</v>
      </c>
      <c r="S109" s="79"/>
    </row>
    <row r="110" spans="5:19" ht="12.6" customHeight="1" x14ac:dyDescent="0.25">
      <c r="E110" s="55" t="str">
        <f t="shared" si="4"/>
        <v>237101</v>
      </c>
      <c r="G110" s="69">
        <v>3</v>
      </c>
      <c r="H110" s="70"/>
      <c r="I110" s="443" t="s">
        <v>187</v>
      </c>
      <c r="J110" s="444"/>
      <c r="K110" s="445"/>
      <c r="L110" s="74" t="s">
        <v>126</v>
      </c>
      <c r="M110" s="75" t="s">
        <v>127</v>
      </c>
      <c r="N110" s="76" t="s">
        <v>291</v>
      </c>
      <c r="O110" s="80"/>
      <c r="P110" s="78">
        <v>3500000</v>
      </c>
      <c r="Q110" s="78">
        <v>1845644.87</v>
      </c>
      <c r="R110" s="189" t="str">
        <f t="shared" si="5"/>
        <v>237</v>
      </c>
      <c r="S110" s="79"/>
    </row>
    <row r="111" spans="5:19" ht="12.6" customHeight="1" x14ac:dyDescent="0.25">
      <c r="E111" s="55" t="str">
        <f t="shared" si="4"/>
        <v>237102</v>
      </c>
      <c r="G111" s="69">
        <v>3</v>
      </c>
      <c r="H111" s="70"/>
      <c r="I111" s="443" t="s">
        <v>187</v>
      </c>
      <c r="J111" s="444"/>
      <c r="K111" s="445"/>
      <c r="L111" s="74" t="s">
        <v>126</v>
      </c>
      <c r="M111" s="75" t="s">
        <v>216</v>
      </c>
      <c r="N111" s="76" t="s">
        <v>282</v>
      </c>
      <c r="O111" s="80"/>
      <c r="P111" s="78">
        <v>753016.5299999998</v>
      </c>
      <c r="Q111" s="78">
        <v>2407371.6899999995</v>
      </c>
      <c r="R111" s="189" t="str">
        <f t="shared" si="5"/>
        <v>237</v>
      </c>
      <c r="S111" s="79"/>
    </row>
    <row r="112" spans="5:19" ht="12.6" customHeight="1" x14ac:dyDescent="0.25">
      <c r="E112" s="55" t="str">
        <f t="shared" si="4"/>
        <v>237105</v>
      </c>
      <c r="G112" s="69">
        <v>3</v>
      </c>
      <c r="H112" s="70"/>
      <c r="I112" s="443" t="s">
        <v>187</v>
      </c>
      <c r="J112" s="444"/>
      <c r="K112" s="445"/>
      <c r="L112" s="74" t="s">
        <v>126</v>
      </c>
      <c r="M112" s="75" t="s">
        <v>246</v>
      </c>
      <c r="N112" s="76" t="s">
        <v>293</v>
      </c>
      <c r="O112" s="80"/>
      <c r="P112" s="78">
        <v>2400</v>
      </c>
      <c r="Q112" s="78">
        <v>0</v>
      </c>
      <c r="R112" s="189" t="str">
        <f t="shared" si="5"/>
        <v>237</v>
      </c>
      <c r="S112" s="79"/>
    </row>
    <row r="113" spans="5:19" ht="12.6" customHeight="1" x14ac:dyDescent="0.25">
      <c r="E113" s="55" t="str">
        <f t="shared" si="4"/>
        <v>237203</v>
      </c>
      <c r="G113" s="69">
        <v>3</v>
      </c>
      <c r="H113" s="70"/>
      <c r="I113" s="443" t="s">
        <v>187</v>
      </c>
      <c r="J113" s="444"/>
      <c r="K113" s="445"/>
      <c r="L113" s="74" t="s">
        <v>131</v>
      </c>
      <c r="M113" s="75" t="s">
        <v>139</v>
      </c>
      <c r="N113" s="76" t="s">
        <v>295</v>
      </c>
      <c r="O113" s="80"/>
      <c r="P113" s="78">
        <v>180000</v>
      </c>
      <c r="Q113" s="78">
        <v>108000</v>
      </c>
      <c r="R113" s="189" t="str">
        <f t="shared" si="5"/>
        <v>237</v>
      </c>
      <c r="S113" s="79"/>
    </row>
    <row r="114" spans="5:19" ht="12.6" customHeight="1" x14ac:dyDescent="0.25">
      <c r="E114" s="55" t="str">
        <f t="shared" si="4"/>
        <v>237204</v>
      </c>
      <c r="G114" s="69">
        <v>3</v>
      </c>
      <c r="H114" s="70"/>
      <c r="I114" s="443" t="s">
        <v>187</v>
      </c>
      <c r="J114" s="444"/>
      <c r="K114" s="445"/>
      <c r="L114" s="74" t="s">
        <v>131</v>
      </c>
      <c r="M114" s="75" t="s">
        <v>141</v>
      </c>
      <c r="N114" s="76" t="s">
        <v>296</v>
      </c>
      <c r="O114" s="80"/>
      <c r="P114" s="78">
        <v>10000</v>
      </c>
      <c r="Q114" s="78">
        <v>10000</v>
      </c>
      <c r="R114" s="189" t="str">
        <f t="shared" si="5"/>
        <v>237</v>
      </c>
      <c r="S114" s="79"/>
    </row>
    <row r="115" spans="5:19" ht="12.6" customHeight="1" x14ac:dyDescent="0.25">
      <c r="E115" s="55" t="str">
        <f t="shared" si="4"/>
        <v>237205</v>
      </c>
      <c r="G115" s="69">
        <v>3</v>
      </c>
      <c r="H115" s="70"/>
      <c r="I115" s="443" t="s">
        <v>187</v>
      </c>
      <c r="J115" s="444"/>
      <c r="K115" s="445"/>
      <c r="L115" s="74" t="s">
        <v>131</v>
      </c>
      <c r="M115" s="75" t="s">
        <v>246</v>
      </c>
      <c r="N115" s="76" t="s">
        <v>297</v>
      </c>
      <c r="O115" s="80"/>
      <c r="P115" s="78">
        <v>17200</v>
      </c>
      <c r="Q115" s="78">
        <v>17200</v>
      </c>
      <c r="R115" s="189" t="str">
        <f t="shared" si="5"/>
        <v>237</v>
      </c>
      <c r="S115" s="79"/>
    </row>
    <row r="116" spans="5:19" ht="12.6" customHeight="1" x14ac:dyDescent="0.25">
      <c r="E116" s="55" t="str">
        <f t="shared" si="4"/>
        <v>237206</v>
      </c>
      <c r="G116" s="69">
        <v>3</v>
      </c>
      <c r="H116" s="70"/>
      <c r="I116" s="443" t="s">
        <v>187</v>
      </c>
      <c r="J116" s="444"/>
      <c r="K116" s="445"/>
      <c r="L116" s="74" t="s">
        <v>131</v>
      </c>
      <c r="M116" s="75" t="s">
        <v>154</v>
      </c>
      <c r="N116" s="76" t="s">
        <v>299</v>
      </c>
      <c r="O116" s="80"/>
      <c r="P116" s="78">
        <v>646180</v>
      </c>
      <c r="Q116" s="78">
        <v>653680</v>
      </c>
      <c r="R116" s="189" t="str">
        <f t="shared" si="5"/>
        <v>237</v>
      </c>
      <c r="S116" s="79"/>
    </row>
    <row r="117" spans="5:19" ht="12.6" customHeight="1" x14ac:dyDescent="0.25">
      <c r="E117" s="55" t="str">
        <f t="shared" si="4"/>
        <v>237299</v>
      </c>
      <c r="G117" s="69">
        <v>3</v>
      </c>
      <c r="H117" s="70"/>
      <c r="I117" s="443" t="s">
        <v>187</v>
      </c>
      <c r="J117" s="444"/>
      <c r="K117" s="445"/>
      <c r="L117" s="74" t="s">
        <v>131</v>
      </c>
      <c r="M117" s="75" t="s">
        <v>300</v>
      </c>
      <c r="N117" s="76" t="s">
        <v>301</v>
      </c>
      <c r="O117" s="80"/>
      <c r="P117" s="78">
        <v>81170</v>
      </c>
      <c r="Q117" s="78">
        <v>11903</v>
      </c>
      <c r="R117" s="189" t="str">
        <f t="shared" si="5"/>
        <v>237</v>
      </c>
      <c r="S117" s="79"/>
    </row>
    <row r="118" spans="5:19" ht="12.6" customHeight="1" x14ac:dyDescent="0.25">
      <c r="E118" s="55" t="str">
        <f t="shared" si="4"/>
        <v>239101</v>
      </c>
      <c r="G118" s="69">
        <v>3</v>
      </c>
      <c r="H118" s="70"/>
      <c r="I118" s="443" t="s">
        <v>211</v>
      </c>
      <c r="J118" s="444"/>
      <c r="K118" s="445"/>
      <c r="L118" s="74" t="s">
        <v>126</v>
      </c>
      <c r="M118" s="75" t="s">
        <v>127</v>
      </c>
      <c r="N118" s="76" t="s">
        <v>302</v>
      </c>
      <c r="O118" s="80"/>
      <c r="P118" s="78">
        <v>2391600</v>
      </c>
      <c r="Q118" s="78">
        <v>1612682</v>
      </c>
      <c r="R118" s="189" t="str">
        <f t="shared" si="5"/>
        <v>239</v>
      </c>
      <c r="S118" s="79"/>
    </row>
    <row r="119" spans="5:19" ht="12.6" customHeight="1" x14ac:dyDescent="0.25">
      <c r="E119" s="55" t="str">
        <f t="shared" si="4"/>
        <v>239201</v>
      </c>
      <c r="G119" s="69">
        <v>3</v>
      </c>
      <c r="H119" s="70"/>
      <c r="I119" s="443" t="s">
        <v>211</v>
      </c>
      <c r="J119" s="444"/>
      <c r="K119" s="445"/>
      <c r="L119" s="74" t="s">
        <v>131</v>
      </c>
      <c r="M119" s="75" t="s">
        <v>127</v>
      </c>
      <c r="N119" s="76" t="s">
        <v>304</v>
      </c>
      <c r="O119" s="80"/>
      <c r="P119" s="78">
        <v>4041734</v>
      </c>
      <c r="Q119" s="78">
        <v>854674</v>
      </c>
      <c r="R119" s="189" t="str">
        <f t="shared" si="5"/>
        <v>239</v>
      </c>
      <c r="S119" s="79"/>
    </row>
    <row r="120" spans="5:19" ht="12.6" customHeight="1" x14ac:dyDescent="0.25">
      <c r="E120" s="55" t="str">
        <f t="shared" si="4"/>
        <v>239202</v>
      </c>
      <c r="G120" s="69">
        <v>3</v>
      </c>
      <c r="H120" s="70"/>
      <c r="I120" s="443" t="s">
        <v>211</v>
      </c>
      <c r="J120" s="444"/>
      <c r="K120" s="445"/>
      <c r="L120" s="74" t="s">
        <v>131</v>
      </c>
      <c r="M120" s="75" t="s">
        <v>216</v>
      </c>
      <c r="N120" s="76" t="s">
        <v>305</v>
      </c>
      <c r="O120" s="80"/>
      <c r="P120" s="78">
        <v>462850</v>
      </c>
      <c r="Q120" s="78">
        <v>496585</v>
      </c>
      <c r="R120" s="189" t="str">
        <f t="shared" si="5"/>
        <v>239</v>
      </c>
      <c r="S120" s="79"/>
    </row>
    <row r="121" spans="5:19" ht="12.6" customHeight="1" x14ac:dyDescent="0.25">
      <c r="E121" s="55" t="str">
        <f t="shared" si="4"/>
        <v>239301</v>
      </c>
      <c r="G121" s="69">
        <v>3</v>
      </c>
      <c r="H121" s="70"/>
      <c r="I121" s="443" t="s">
        <v>211</v>
      </c>
      <c r="J121" s="444"/>
      <c r="K121" s="445"/>
      <c r="L121" s="74" t="s">
        <v>174</v>
      </c>
      <c r="M121" s="75" t="s">
        <v>127</v>
      </c>
      <c r="N121" s="76" t="s">
        <v>307</v>
      </c>
      <c r="O121" s="80"/>
      <c r="P121" s="78">
        <v>47855.5</v>
      </c>
      <c r="Q121" s="78">
        <v>273327.12</v>
      </c>
      <c r="R121" s="189" t="str">
        <f t="shared" si="5"/>
        <v>239</v>
      </c>
      <c r="S121" s="79"/>
    </row>
    <row r="122" spans="5:19" ht="12.6" customHeight="1" x14ac:dyDescent="0.25">
      <c r="E122" s="55" t="str">
        <f t="shared" si="4"/>
        <v>239401</v>
      </c>
      <c r="G122" s="69">
        <v>3</v>
      </c>
      <c r="H122" s="70"/>
      <c r="I122" s="443" t="s">
        <v>211</v>
      </c>
      <c r="J122" s="444"/>
      <c r="K122" s="445"/>
      <c r="L122" s="74">
        <v>4</v>
      </c>
      <c r="M122" s="75" t="s">
        <v>127</v>
      </c>
      <c r="N122" s="76" t="s">
        <v>455</v>
      </c>
      <c r="O122" s="80"/>
      <c r="P122" s="78">
        <v>0</v>
      </c>
      <c r="Q122" s="78">
        <v>10500</v>
      </c>
      <c r="R122" s="189" t="str">
        <f t="shared" si="5"/>
        <v>239</v>
      </c>
      <c r="S122" s="79"/>
    </row>
    <row r="123" spans="5:19" ht="12.6" customHeight="1" x14ac:dyDescent="0.25">
      <c r="E123" s="55" t="str">
        <f t="shared" si="4"/>
        <v>239501</v>
      </c>
      <c r="G123" s="69">
        <v>3</v>
      </c>
      <c r="H123" s="70"/>
      <c r="I123" s="443" t="s">
        <v>211</v>
      </c>
      <c r="J123" s="444"/>
      <c r="K123" s="445"/>
      <c r="L123" s="74" t="s">
        <v>138</v>
      </c>
      <c r="M123" s="75" t="s">
        <v>127</v>
      </c>
      <c r="N123" s="76" t="s">
        <v>308</v>
      </c>
      <c r="O123" s="80"/>
      <c r="P123" s="78">
        <v>1300250</v>
      </c>
      <c r="Q123" s="78">
        <v>2610441.8200000003</v>
      </c>
      <c r="R123" s="189" t="str">
        <f t="shared" si="5"/>
        <v>239</v>
      </c>
      <c r="S123" s="79"/>
    </row>
    <row r="124" spans="5:19" ht="12.6" customHeight="1" x14ac:dyDescent="0.25">
      <c r="E124" s="55" t="str">
        <f t="shared" si="4"/>
        <v>239601</v>
      </c>
      <c r="G124" s="69">
        <v>3</v>
      </c>
      <c r="H124" s="70"/>
      <c r="I124" s="443" t="s">
        <v>211</v>
      </c>
      <c r="J124" s="444"/>
      <c r="K124" s="445"/>
      <c r="L124" s="74" t="s">
        <v>145</v>
      </c>
      <c r="M124" s="75" t="s">
        <v>127</v>
      </c>
      <c r="N124" s="76" t="s">
        <v>310</v>
      </c>
      <c r="O124" s="80"/>
      <c r="P124" s="78">
        <v>1175220</v>
      </c>
      <c r="Q124" s="78">
        <v>3015856.2899790076</v>
      </c>
      <c r="R124" s="189" t="str">
        <f t="shared" si="5"/>
        <v>239</v>
      </c>
      <c r="S124" s="79"/>
    </row>
    <row r="125" spans="5:19" ht="12.6" customHeight="1" x14ac:dyDescent="0.25">
      <c r="E125" s="55" t="str">
        <f t="shared" si="4"/>
        <v>239801</v>
      </c>
      <c r="G125" s="69">
        <v>3</v>
      </c>
      <c r="H125" s="70"/>
      <c r="I125" s="443" t="s">
        <v>211</v>
      </c>
      <c r="J125" s="444"/>
      <c r="K125" s="445"/>
      <c r="L125" s="74" t="s">
        <v>189</v>
      </c>
      <c r="M125" s="75" t="s">
        <v>127</v>
      </c>
      <c r="N125" s="76" t="s">
        <v>312</v>
      </c>
      <c r="O125" s="80"/>
      <c r="P125" s="78">
        <v>41000</v>
      </c>
      <c r="Q125" s="78">
        <v>263820</v>
      </c>
      <c r="R125" s="189" t="str">
        <f t="shared" si="5"/>
        <v>239</v>
      </c>
      <c r="S125" s="79"/>
    </row>
    <row r="126" spans="5:19" ht="12.6" customHeight="1" x14ac:dyDescent="0.25">
      <c r="E126" s="55" t="str">
        <f t="shared" si="4"/>
        <v>239802</v>
      </c>
      <c r="G126" s="69">
        <v>3</v>
      </c>
      <c r="H126" s="70"/>
      <c r="I126" s="443" t="s">
        <v>211</v>
      </c>
      <c r="J126" s="444"/>
      <c r="K126" s="445"/>
      <c r="L126" s="74" t="s">
        <v>189</v>
      </c>
      <c r="M126" s="75" t="s">
        <v>216</v>
      </c>
      <c r="N126" s="76" t="s">
        <v>313</v>
      </c>
      <c r="O126" s="80"/>
      <c r="P126" s="78">
        <v>960000</v>
      </c>
      <c r="Q126" s="78">
        <v>852000</v>
      </c>
      <c r="R126" s="189" t="str">
        <f t="shared" si="5"/>
        <v>239</v>
      </c>
      <c r="S126" s="79"/>
    </row>
    <row r="127" spans="5:19" ht="12.6" customHeight="1" x14ac:dyDescent="0.25">
      <c r="E127" s="55" t="str">
        <f t="shared" si="4"/>
        <v>239901</v>
      </c>
      <c r="G127" s="69">
        <v>3</v>
      </c>
      <c r="H127" s="70"/>
      <c r="I127" s="443" t="s">
        <v>211</v>
      </c>
      <c r="J127" s="444"/>
      <c r="K127" s="445"/>
      <c r="L127" s="74" t="s">
        <v>211</v>
      </c>
      <c r="M127" s="75" t="s">
        <v>127</v>
      </c>
      <c r="N127" s="76" t="s">
        <v>315</v>
      </c>
      <c r="O127" s="80"/>
      <c r="P127" s="78">
        <v>7500</v>
      </c>
      <c r="Q127" s="78">
        <v>1517924.9</v>
      </c>
      <c r="R127" s="189" t="str">
        <f t="shared" si="5"/>
        <v>239</v>
      </c>
      <c r="S127" s="79"/>
    </row>
    <row r="128" spans="5:19" ht="12.6" customHeight="1" x14ac:dyDescent="0.25">
      <c r="E128" s="55" t="str">
        <f t="shared" si="4"/>
        <v>239904</v>
      </c>
      <c r="G128" s="69">
        <v>3</v>
      </c>
      <c r="H128" s="70"/>
      <c r="I128" s="443" t="s">
        <v>211</v>
      </c>
      <c r="J128" s="444"/>
      <c r="K128" s="445"/>
      <c r="L128" s="74" t="s">
        <v>211</v>
      </c>
      <c r="M128" s="75" t="s">
        <v>141</v>
      </c>
      <c r="N128" s="76" t="s">
        <v>316</v>
      </c>
      <c r="O128" s="80"/>
      <c r="P128" s="78">
        <v>2361302</v>
      </c>
      <c r="Q128" s="78">
        <v>1285092</v>
      </c>
      <c r="R128" s="189" t="str">
        <f t="shared" si="5"/>
        <v>239</v>
      </c>
      <c r="S128" s="79"/>
    </row>
    <row r="129" spans="4:22" ht="12.6" customHeight="1" x14ac:dyDescent="0.25">
      <c r="E129" s="55" t="str">
        <f t="shared" si="4"/>
        <v>239905</v>
      </c>
      <c r="G129" s="69">
        <v>3</v>
      </c>
      <c r="H129" s="70"/>
      <c r="I129" s="443" t="s">
        <v>211</v>
      </c>
      <c r="J129" s="444"/>
      <c r="K129" s="445"/>
      <c r="L129" s="74" t="s">
        <v>211</v>
      </c>
      <c r="M129" s="75" t="s">
        <v>246</v>
      </c>
      <c r="N129" s="76" t="s">
        <v>319</v>
      </c>
      <c r="O129" s="80"/>
      <c r="P129" s="78">
        <v>3758400</v>
      </c>
      <c r="Q129" s="78">
        <v>2121879.73</v>
      </c>
      <c r="R129" s="189" t="str">
        <f t="shared" si="5"/>
        <v>239</v>
      </c>
      <c r="S129" s="79"/>
    </row>
    <row r="130" spans="4:22" ht="5.0999999999999996" customHeight="1" thickBot="1" x14ac:dyDescent="0.3">
      <c r="G130" s="82"/>
      <c r="H130" s="83"/>
      <c r="I130" s="84"/>
      <c r="J130" s="85"/>
      <c r="K130" s="86"/>
      <c r="L130" s="87"/>
      <c r="M130" s="109"/>
      <c r="N130" s="110"/>
      <c r="O130" s="89"/>
      <c r="P130" s="111"/>
      <c r="Q130" s="111"/>
      <c r="R130" s="97"/>
      <c r="S130" s="79"/>
    </row>
    <row r="131" spans="4:22" ht="13.5" thickBot="1" x14ac:dyDescent="0.3">
      <c r="G131" s="91"/>
      <c r="H131" s="92"/>
      <c r="I131" s="92"/>
      <c r="J131" s="92"/>
      <c r="K131" s="92"/>
      <c r="L131" s="92"/>
      <c r="M131" s="93"/>
      <c r="N131" s="94" t="s">
        <v>321</v>
      </c>
      <c r="O131" s="95"/>
      <c r="P131" s="96">
        <f>SUM(P89:P129)</f>
        <v>52501494.529979005</v>
      </c>
      <c r="Q131" s="96">
        <f>SUM(Q89:Q129)</f>
        <v>52501494.529979005</v>
      </c>
      <c r="R131" s="97"/>
      <c r="S131" s="79"/>
      <c r="V131" s="79"/>
    </row>
    <row r="132" spans="4:22" x14ac:dyDescent="0.25">
      <c r="G132" s="69"/>
      <c r="H132" s="70"/>
      <c r="I132" s="443"/>
      <c r="J132" s="444"/>
      <c r="K132" s="445"/>
      <c r="L132" s="74"/>
      <c r="M132" s="75"/>
      <c r="N132" s="99" t="s">
        <v>322</v>
      </c>
      <c r="O132" s="100"/>
      <c r="P132" s="105"/>
      <c r="Q132" s="105"/>
      <c r="S132" s="79"/>
    </row>
    <row r="133" spans="4:22" ht="12.6" customHeight="1" x14ac:dyDescent="0.25">
      <c r="E133" s="55" t="str">
        <f t="shared" ref="E133:E143" si="6">2&amp;G133&amp;I133&amp;L133&amp;M133</f>
        <v>241101</v>
      </c>
      <c r="G133" s="69">
        <v>4</v>
      </c>
      <c r="H133" s="70"/>
      <c r="I133" s="443" t="s">
        <v>126</v>
      </c>
      <c r="J133" s="444"/>
      <c r="K133" s="445"/>
      <c r="L133" s="74" t="s">
        <v>126</v>
      </c>
      <c r="M133" s="75" t="s">
        <v>127</v>
      </c>
      <c r="N133" s="76" t="s">
        <v>325</v>
      </c>
      <c r="O133" s="80"/>
      <c r="P133" s="78">
        <v>318675406.75199997</v>
      </c>
      <c r="Q133" s="78">
        <v>318675406.73000002</v>
      </c>
      <c r="R133" s="189" t="str">
        <f t="shared" ref="R133:R143" si="7">LEFT(E133,3)</f>
        <v>241</v>
      </c>
      <c r="S133" s="79"/>
    </row>
    <row r="134" spans="4:22" ht="12.6" customHeight="1" x14ac:dyDescent="0.25">
      <c r="E134" s="55" t="str">
        <f t="shared" si="6"/>
        <v>241102</v>
      </c>
      <c r="G134" s="69">
        <v>4</v>
      </c>
      <c r="H134" s="70"/>
      <c r="I134" s="443" t="s">
        <v>126</v>
      </c>
      <c r="J134" s="444"/>
      <c r="K134" s="445"/>
      <c r="L134" s="74" t="s">
        <v>126</v>
      </c>
      <c r="M134" s="75" t="s">
        <v>216</v>
      </c>
      <c r="N134" s="76" t="s">
        <v>456</v>
      </c>
      <c r="O134" s="80"/>
      <c r="P134" s="78">
        <v>1200000</v>
      </c>
      <c r="Q134" s="78">
        <v>0</v>
      </c>
      <c r="R134" s="189" t="str">
        <f t="shared" si="7"/>
        <v>241</v>
      </c>
      <c r="S134" s="79"/>
    </row>
    <row r="135" spans="4:22" ht="12.6" customHeight="1" x14ac:dyDescent="0.25">
      <c r="E135" s="55" t="str">
        <f t="shared" si="6"/>
        <v>241202</v>
      </c>
      <c r="G135" s="69">
        <v>4</v>
      </c>
      <c r="H135" s="70"/>
      <c r="I135" s="443" t="s">
        <v>126</v>
      </c>
      <c r="J135" s="444"/>
      <c r="K135" s="445"/>
      <c r="L135" s="74" t="s">
        <v>131</v>
      </c>
      <c r="M135" s="75" t="s">
        <v>216</v>
      </c>
      <c r="N135" s="76" t="s">
        <v>457</v>
      </c>
      <c r="O135" s="80"/>
      <c r="P135" s="78">
        <v>0</v>
      </c>
      <c r="Q135" s="78">
        <v>1200000</v>
      </c>
      <c r="R135" s="189" t="str">
        <f t="shared" si="7"/>
        <v>241</v>
      </c>
      <c r="S135" s="79"/>
    </row>
    <row r="136" spans="4:22" ht="12.6" customHeight="1" x14ac:dyDescent="0.25">
      <c r="D136" s="55">
        <v>5101021000</v>
      </c>
      <c r="E136" s="55" t="str">
        <f t="shared" si="6"/>
        <v>241401</v>
      </c>
      <c r="G136" s="69">
        <v>4</v>
      </c>
      <c r="H136" s="70"/>
      <c r="I136" s="443" t="s">
        <v>126</v>
      </c>
      <c r="J136" s="444"/>
      <c r="K136" s="445"/>
      <c r="L136" s="74" t="s">
        <v>135</v>
      </c>
      <c r="M136" s="75" t="s">
        <v>127</v>
      </c>
      <c r="N136" s="76" t="s">
        <v>330</v>
      </c>
      <c r="O136" s="80"/>
      <c r="P136" s="78">
        <v>36500000</v>
      </c>
      <c r="Q136" s="78">
        <v>48100000</v>
      </c>
      <c r="R136" s="189" t="str">
        <f t="shared" si="7"/>
        <v>241</v>
      </c>
      <c r="S136" s="79"/>
    </row>
    <row r="137" spans="4:22" ht="12.6" customHeight="1" x14ac:dyDescent="0.25">
      <c r="D137" s="55">
        <v>5101021300</v>
      </c>
      <c r="E137" s="55" t="str">
        <f t="shared" si="6"/>
        <v>241401</v>
      </c>
      <c r="G137" s="69">
        <v>4</v>
      </c>
      <c r="H137" s="70"/>
      <c r="I137" s="443" t="s">
        <v>126</v>
      </c>
      <c r="J137" s="444"/>
      <c r="K137" s="445"/>
      <c r="L137" s="74" t="s">
        <v>135</v>
      </c>
      <c r="M137" s="75" t="s">
        <v>127</v>
      </c>
      <c r="N137" s="76" t="s">
        <v>331</v>
      </c>
      <c r="O137" s="80"/>
      <c r="P137" s="78">
        <v>8735857.6800000016</v>
      </c>
      <c r="Q137" s="78">
        <v>9235857.6899999995</v>
      </c>
      <c r="R137" s="189" t="str">
        <f t="shared" si="7"/>
        <v>241</v>
      </c>
      <c r="S137" s="79"/>
    </row>
    <row r="138" spans="4:22" ht="12.6" customHeight="1" x14ac:dyDescent="0.25">
      <c r="D138" s="55">
        <v>5101021100</v>
      </c>
      <c r="E138" s="55" t="str">
        <f t="shared" si="6"/>
        <v>241401</v>
      </c>
      <c r="G138" s="69">
        <v>4</v>
      </c>
      <c r="H138" s="70"/>
      <c r="I138" s="443" t="s">
        <v>126</v>
      </c>
      <c r="J138" s="444"/>
      <c r="K138" s="445"/>
      <c r="L138" s="74" t="s">
        <v>135</v>
      </c>
      <c r="M138" s="75" t="s">
        <v>127</v>
      </c>
      <c r="N138" s="76" t="s">
        <v>332</v>
      </c>
      <c r="O138" s="80"/>
      <c r="P138" s="78">
        <v>1299999.9999999993</v>
      </c>
      <c r="Q138" s="78">
        <v>1650000.0100000002</v>
      </c>
      <c r="R138" s="189" t="str">
        <f t="shared" si="7"/>
        <v>241</v>
      </c>
      <c r="S138" s="79"/>
    </row>
    <row r="139" spans="4:22" ht="12.6" customHeight="1" x14ac:dyDescent="0.25">
      <c r="D139" s="55">
        <v>5101021200</v>
      </c>
      <c r="E139" s="55" t="str">
        <f t="shared" si="6"/>
        <v>241401</v>
      </c>
      <c r="G139" s="69">
        <v>4</v>
      </c>
      <c r="H139" s="70"/>
      <c r="I139" s="443" t="s">
        <v>126</v>
      </c>
      <c r="J139" s="444"/>
      <c r="K139" s="445"/>
      <c r="L139" s="74" t="s">
        <v>135</v>
      </c>
      <c r="M139" s="75" t="s">
        <v>127</v>
      </c>
      <c r="N139" s="76" t="s">
        <v>333</v>
      </c>
      <c r="O139" s="80"/>
      <c r="P139" s="78">
        <v>33555298.903999999</v>
      </c>
      <c r="Q139" s="78">
        <v>33555298.899999999</v>
      </c>
      <c r="R139" s="189" t="str">
        <f t="shared" si="7"/>
        <v>241</v>
      </c>
      <c r="S139" s="79"/>
    </row>
    <row r="140" spans="4:22" ht="12.6" customHeight="1" x14ac:dyDescent="0.25">
      <c r="E140" s="55" t="str">
        <f t="shared" si="6"/>
        <v>241605</v>
      </c>
      <c r="G140" s="69">
        <v>4</v>
      </c>
      <c r="H140" s="70"/>
      <c r="I140" s="443" t="s">
        <v>126</v>
      </c>
      <c r="J140" s="444"/>
      <c r="K140" s="445"/>
      <c r="L140" s="74" t="s">
        <v>145</v>
      </c>
      <c r="M140" s="75" t="s">
        <v>246</v>
      </c>
      <c r="N140" s="76" t="s">
        <v>336</v>
      </c>
      <c r="O140" s="80"/>
      <c r="P140" s="78">
        <v>4800000</v>
      </c>
      <c r="Q140" s="78">
        <v>4800000</v>
      </c>
      <c r="R140" s="189" t="str">
        <f t="shared" si="7"/>
        <v>241</v>
      </c>
      <c r="S140" s="79"/>
    </row>
    <row r="141" spans="4:22" ht="12.6" customHeight="1" x14ac:dyDescent="0.25">
      <c r="E141" s="55" t="str">
        <f t="shared" si="6"/>
        <v>242102</v>
      </c>
      <c r="G141" s="69">
        <v>4</v>
      </c>
      <c r="H141" s="70"/>
      <c r="I141" s="443" t="s">
        <v>131</v>
      </c>
      <c r="J141" s="444"/>
      <c r="K141" s="445"/>
      <c r="L141" s="74" t="s">
        <v>126</v>
      </c>
      <c r="M141" s="75" t="s">
        <v>216</v>
      </c>
      <c r="N141" s="76" t="s">
        <v>338</v>
      </c>
      <c r="O141" s="80"/>
      <c r="P141" s="78">
        <v>12018544</v>
      </c>
      <c r="Q141" s="78">
        <v>2012018544</v>
      </c>
      <c r="R141" s="189" t="str">
        <f t="shared" si="7"/>
        <v>242</v>
      </c>
      <c r="S141" s="79"/>
    </row>
    <row r="142" spans="4:22" ht="24.6" customHeight="1" x14ac:dyDescent="0.25">
      <c r="E142" s="55" t="str">
        <f t="shared" si="6"/>
        <v>242202</v>
      </c>
      <c r="G142" s="69">
        <v>4</v>
      </c>
      <c r="H142" s="70"/>
      <c r="I142" s="443" t="s">
        <v>131</v>
      </c>
      <c r="J142" s="444"/>
      <c r="K142" s="445"/>
      <c r="L142" s="74" t="s">
        <v>131</v>
      </c>
      <c r="M142" s="75" t="s">
        <v>216</v>
      </c>
      <c r="N142" s="76" t="s">
        <v>339</v>
      </c>
      <c r="O142" s="80"/>
      <c r="P142" s="78">
        <v>148000</v>
      </c>
      <c r="Q142" s="78">
        <v>148000</v>
      </c>
      <c r="R142" s="189" t="str">
        <f t="shared" si="7"/>
        <v>242</v>
      </c>
      <c r="S142" s="79"/>
    </row>
    <row r="143" spans="4:22" ht="12.6" customHeight="1" x14ac:dyDescent="0.25">
      <c r="E143" s="55" t="str">
        <f t="shared" si="6"/>
        <v>247201</v>
      </c>
      <c r="G143" s="69">
        <v>4</v>
      </c>
      <c r="H143" s="70"/>
      <c r="I143" s="443" t="s">
        <v>187</v>
      </c>
      <c r="J143" s="444"/>
      <c r="K143" s="445"/>
      <c r="L143" s="74" t="s">
        <v>131</v>
      </c>
      <c r="M143" s="75" t="s">
        <v>127</v>
      </c>
      <c r="N143" s="76" t="s">
        <v>341</v>
      </c>
      <c r="O143" s="80"/>
      <c r="P143" s="78">
        <v>8281475</v>
      </c>
      <c r="Q143" s="78">
        <v>8381475</v>
      </c>
      <c r="R143" s="189" t="str">
        <f t="shared" si="7"/>
        <v>247</v>
      </c>
      <c r="S143" s="79"/>
    </row>
    <row r="144" spans="4:22" ht="12.95" customHeight="1" thickBot="1" x14ac:dyDescent="0.3">
      <c r="G144" s="82"/>
      <c r="H144" s="83"/>
      <c r="I144" s="84"/>
      <c r="J144" s="85"/>
      <c r="K144" s="86"/>
      <c r="L144" s="87"/>
      <c r="M144" s="104"/>
      <c r="N144" s="113"/>
      <c r="O144" s="77"/>
      <c r="P144" s="105"/>
      <c r="Q144" s="105"/>
      <c r="S144" s="79"/>
    </row>
    <row r="145" spans="5:22" ht="13.5" thickBot="1" x14ac:dyDescent="0.3">
      <c r="G145" s="91"/>
      <c r="H145" s="92"/>
      <c r="I145" s="92"/>
      <c r="J145" s="92"/>
      <c r="K145" s="92"/>
      <c r="L145" s="92"/>
      <c r="M145" s="93"/>
      <c r="N145" s="94" t="s">
        <v>342</v>
      </c>
      <c r="O145" s="95"/>
      <c r="P145" s="96">
        <f>SUM(P133:P143)</f>
        <v>425214582.33599997</v>
      </c>
      <c r="Q145" s="96">
        <f>SUM(Q133:Q143)</f>
        <v>2437764582.3299999</v>
      </c>
      <c r="R145" s="97"/>
      <c r="S145" s="79"/>
      <c r="T145" s="79"/>
      <c r="U145" s="106"/>
      <c r="V145" s="112"/>
    </row>
    <row r="146" spans="5:22" x14ac:dyDescent="0.25">
      <c r="G146" s="59"/>
      <c r="H146" s="60"/>
      <c r="I146" s="61"/>
      <c r="J146" s="62"/>
      <c r="K146" s="63"/>
      <c r="L146" s="107"/>
      <c r="M146" s="104"/>
      <c r="N146" s="99" t="s">
        <v>343</v>
      </c>
      <c r="O146" s="100"/>
      <c r="P146" s="105"/>
      <c r="Q146" s="105"/>
      <c r="S146" s="79"/>
    </row>
    <row r="147" spans="5:22" x14ac:dyDescent="0.25">
      <c r="E147" s="55" t="str">
        <f t="shared" ref="E147:E168" si="8">2&amp;G147&amp;I147&amp;L147&amp;M147</f>
        <v>261101</v>
      </c>
      <c r="G147" s="69">
        <v>6</v>
      </c>
      <c r="H147" s="70"/>
      <c r="I147" s="443" t="s">
        <v>126</v>
      </c>
      <c r="J147" s="444"/>
      <c r="K147" s="445"/>
      <c r="L147" s="74" t="s">
        <v>126</v>
      </c>
      <c r="M147" s="75" t="s">
        <v>127</v>
      </c>
      <c r="N147" s="76" t="s">
        <v>345</v>
      </c>
      <c r="O147" s="100"/>
      <c r="P147" s="114">
        <v>17671337.734999999</v>
      </c>
      <c r="Q147" s="78">
        <v>15207362.440000001</v>
      </c>
      <c r="R147" s="189" t="str">
        <f t="shared" ref="R147:R168" si="9">LEFT(E147,3)</f>
        <v>261</v>
      </c>
      <c r="S147" s="79"/>
    </row>
    <row r="148" spans="5:22" x14ac:dyDescent="0.25">
      <c r="E148" s="55" t="str">
        <f t="shared" si="8"/>
        <v>261201</v>
      </c>
      <c r="G148" s="69">
        <v>6</v>
      </c>
      <c r="H148" s="70"/>
      <c r="I148" s="443" t="s">
        <v>126</v>
      </c>
      <c r="J148" s="444"/>
      <c r="K148" s="445"/>
      <c r="L148" s="74" t="s">
        <v>131</v>
      </c>
      <c r="M148" s="75" t="s">
        <v>127</v>
      </c>
      <c r="N148" s="76" t="s">
        <v>347</v>
      </c>
      <c r="O148" s="80"/>
      <c r="P148" s="114">
        <v>196911</v>
      </c>
      <c r="Q148" s="78">
        <v>1348283.69</v>
      </c>
      <c r="R148" s="189" t="str">
        <f t="shared" si="9"/>
        <v>261</v>
      </c>
      <c r="T148" s="97"/>
    </row>
    <row r="149" spans="5:22" x14ac:dyDescent="0.25">
      <c r="E149" s="55" t="str">
        <f t="shared" si="8"/>
        <v>261301</v>
      </c>
      <c r="G149" s="69">
        <v>6</v>
      </c>
      <c r="H149" s="70"/>
      <c r="I149" s="443" t="s">
        <v>126</v>
      </c>
      <c r="J149" s="444"/>
      <c r="K149" s="445"/>
      <c r="L149" s="74" t="s">
        <v>174</v>
      </c>
      <c r="M149" s="75" t="s">
        <v>127</v>
      </c>
      <c r="N149" s="76" t="s">
        <v>349</v>
      </c>
      <c r="O149" s="80"/>
      <c r="P149" s="114">
        <v>9240000</v>
      </c>
      <c r="Q149" s="78">
        <v>14167288.17</v>
      </c>
      <c r="R149" s="189" t="str">
        <f t="shared" si="9"/>
        <v>261</v>
      </c>
      <c r="T149" s="97"/>
    </row>
    <row r="150" spans="5:22" x14ac:dyDescent="0.25">
      <c r="E150" s="55" t="str">
        <f t="shared" si="8"/>
        <v>261401</v>
      </c>
      <c r="G150" s="69">
        <v>6</v>
      </c>
      <c r="H150" s="70"/>
      <c r="I150" s="443" t="s">
        <v>126</v>
      </c>
      <c r="J150" s="444"/>
      <c r="K150" s="445"/>
      <c r="L150" s="74" t="s">
        <v>135</v>
      </c>
      <c r="M150" s="75" t="s">
        <v>127</v>
      </c>
      <c r="N150" s="76" t="s">
        <v>351</v>
      </c>
      <c r="O150" s="80"/>
      <c r="P150" s="114">
        <v>886200</v>
      </c>
      <c r="Q150" s="78">
        <v>786372</v>
      </c>
      <c r="R150" s="189" t="str">
        <f t="shared" si="9"/>
        <v>261</v>
      </c>
      <c r="T150" s="97"/>
    </row>
    <row r="151" spans="5:22" x14ac:dyDescent="0.25">
      <c r="E151" s="55" t="str">
        <f t="shared" si="8"/>
        <v>261901</v>
      </c>
      <c r="G151" s="69">
        <v>6</v>
      </c>
      <c r="H151" s="70"/>
      <c r="I151" s="443" t="s">
        <v>126</v>
      </c>
      <c r="J151" s="444"/>
      <c r="K151" s="445"/>
      <c r="L151" s="74">
        <v>9</v>
      </c>
      <c r="M151" s="75" t="s">
        <v>127</v>
      </c>
      <c r="N151" s="76" t="s">
        <v>458</v>
      </c>
      <c r="O151" s="80"/>
      <c r="P151" s="114">
        <v>0</v>
      </c>
      <c r="Q151" s="78">
        <v>280155.62</v>
      </c>
      <c r="R151" s="189" t="str">
        <f t="shared" si="9"/>
        <v>261</v>
      </c>
      <c r="T151" s="97"/>
    </row>
    <row r="152" spans="5:22" x14ac:dyDescent="0.25">
      <c r="E152" s="55" t="str">
        <f t="shared" si="8"/>
        <v>262101</v>
      </c>
      <c r="G152" s="69">
        <v>6</v>
      </c>
      <c r="H152" s="70"/>
      <c r="I152" s="443" t="s">
        <v>131</v>
      </c>
      <c r="J152" s="444"/>
      <c r="K152" s="445"/>
      <c r="L152" s="74" t="s">
        <v>126</v>
      </c>
      <c r="M152" s="75" t="s">
        <v>127</v>
      </c>
      <c r="N152" s="76" t="s">
        <v>353</v>
      </c>
      <c r="O152" s="80"/>
      <c r="P152" s="114">
        <v>3100000</v>
      </c>
      <c r="Q152" s="78">
        <v>533653.60000000009</v>
      </c>
      <c r="R152" s="189" t="str">
        <f t="shared" si="9"/>
        <v>262</v>
      </c>
      <c r="T152" s="97"/>
    </row>
    <row r="153" spans="5:22" x14ac:dyDescent="0.25">
      <c r="E153" s="55" t="str">
        <f t="shared" si="8"/>
        <v>262201</v>
      </c>
      <c r="G153" s="69">
        <v>6</v>
      </c>
      <c r="H153" s="70"/>
      <c r="I153" s="443" t="s">
        <v>131</v>
      </c>
      <c r="J153" s="444"/>
      <c r="K153" s="445"/>
      <c r="L153" s="74" t="s">
        <v>131</v>
      </c>
      <c r="M153" s="75" t="s">
        <v>127</v>
      </c>
      <c r="N153" s="76" t="s">
        <v>459</v>
      </c>
      <c r="O153" s="80"/>
      <c r="P153" s="114">
        <v>0</v>
      </c>
      <c r="Q153" s="78">
        <v>11875</v>
      </c>
      <c r="R153" s="189" t="str">
        <f t="shared" si="9"/>
        <v>262</v>
      </c>
      <c r="T153" s="97"/>
    </row>
    <row r="154" spans="5:22" x14ac:dyDescent="0.25">
      <c r="E154" s="55" t="str">
        <f t="shared" si="8"/>
        <v>262401</v>
      </c>
      <c r="G154" s="69">
        <v>6</v>
      </c>
      <c r="H154" s="70"/>
      <c r="I154" s="443" t="s">
        <v>131</v>
      </c>
      <c r="J154" s="444"/>
      <c r="K154" s="445"/>
      <c r="L154" s="74" t="s">
        <v>135</v>
      </c>
      <c r="M154" s="75" t="s">
        <v>127</v>
      </c>
      <c r="N154" s="76" t="s">
        <v>460</v>
      </c>
      <c r="O154" s="80"/>
      <c r="P154" s="114">
        <v>0</v>
      </c>
      <c r="Q154" s="78">
        <v>130000</v>
      </c>
      <c r="R154" s="189" t="str">
        <f t="shared" si="9"/>
        <v>262</v>
      </c>
      <c r="T154" s="97"/>
    </row>
    <row r="155" spans="5:22" x14ac:dyDescent="0.25">
      <c r="E155" s="55" t="str">
        <f t="shared" si="8"/>
        <v>263101</v>
      </c>
      <c r="G155" s="69">
        <v>6</v>
      </c>
      <c r="H155" s="70"/>
      <c r="I155" s="443" t="s">
        <v>174</v>
      </c>
      <c r="J155" s="444"/>
      <c r="K155" s="445"/>
      <c r="L155" s="74" t="s">
        <v>126</v>
      </c>
      <c r="M155" s="75" t="s">
        <v>127</v>
      </c>
      <c r="N155" s="76" t="s">
        <v>354</v>
      </c>
      <c r="O155" s="80"/>
      <c r="P155" s="114">
        <v>279128</v>
      </c>
      <c r="Q155" s="78">
        <v>498415.94</v>
      </c>
      <c r="R155" s="189" t="str">
        <f t="shared" si="9"/>
        <v>263</v>
      </c>
      <c r="T155" s="97"/>
    </row>
    <row r="156" spans="5:22" x14ac:dyDescent="0.25">
      <c r="E156" s="55" t="str">
        <f t="shared" si="8"/>
        <v>263201</v>
      </c>
      <c r="G156" s="69">
        <v>6</v>
      </c>
      <c r="H156" s="70"/>
      <c r="I156" s="443" t="s">
        <v>174</v>
      </c>
      <c r="J156" s="444"/>
      <c r="K156" s="445"/>
      <c r="L156" s="74" t="s">
        <v>131</v>
      </c>
      <c r="M156" s="75" t="s">
        <v>127</v>
      </c>
      <c r="N156" s="76" t="s">
        <v>355</v>
      </c>
      <c r="O156" s="80"/>
      <c r="P156" s="114">
        <v>48500</v>
      </c>
      <c r="Q156" s="78">
        <v>3637.4199999999983</v>
      </c>
      <c r="R156" s="189" t="str">
        <f t="shared" si="9"/>
        <v>263</v>
      </c>
      <c r="T156" s="97"/>
    </row>
    <row r="157" spans="5:22" x14ac:dyDescent="0.25">
      <c r="E157" s="55" t="str">
        <f t="shared" si="8"/>
        <v>264101</v>
      </c>
      <c r="G157" s="69">
        <v>6</v>
      </c>
      <c r="H157" s="70"/>
      <c r="I157" s="443" t="s">
        <v>135</v>
      </c>
      <c r="J157" s="444"/>
      <c r="K157" s="445"/>
      <c r="L157" s="74" t="s">
        <v>126</v>
      </c>
      <c r="M157" s="75" t="s">
        <v>127</v>
      </c>
      <c r="N157" s="76" t="s">
        <v>356</v>
      </c>
      <c r="O157" s="80"/>
      <c r="P157" s="114">
        <v>12500000</v>
      </c>
      <c r="Q157" s="78">
        <v>11622500</v>
      </c>
      <c r="R157" s="189" t="str">
        <f t="shared" si="9"/>
        <v>264</v>
      </c>
      <c r="T157" s="97"/>
    </row>
    <row r="158" spans="5:22" x14ac:dyDescent="0.25">
      <c r="E158" s="55" t="str">
        <f t="shared" si="8"/>
        <v>264701</v>
      </c>
      <c r="G158" s="69">
        <v>6</v>
      </c>
      <c r="H158" s="70"/>
      <c r="I158" s="443" t="s">
        <v>135</v>
      </c>
      <c r="J158" s="444"/>
      <c r="K158" s="445"/>
      <c r="L158" s="74" t="s">
        <v>187</v>
      </c>
      <c r="M158" s="75" t="s">
        <v>127</v>
      </c>
      <c r="N158" s="76" t="s">
        <v>358</v>
      </c>
      <c r="O158" s="80"/>
      <c r="P158" s="114">
        <v>136500</v>
      </c>
      <c r="Q158" s="78">
        <v>136500</v>
      </c>
      <c r="R158" s="189" t="str">
        <f t="shared" si="9"/>
        <v>264</v>
      </c>
      <c r="T158" s="97"/>
    </row>
    <row r="159" spans="5:22" x14ac:dyDescent="0.25">
      <c r="E159" s="55" t="str">
        <f t="shared" si="8"/>
        <v>264801</v>
      </c>
      <c r="G159" s="69">
        <v>6</v>
      </c>
      <c r="H159" s="70"/>
      <c r="I159" s="443" t="s">
        <v>135</v>
      </c>
      <c r="J159" s="444"/>
      <c r="K159" s="445"/>
      <c r="L159" s="74" t="s">
        <v>189</v>
      </c>
      <c r="M159" s="75" t="s">
        <v>127</v>
      </c>
      <c r="N159" s="76" t="s">
        <v>359</v>
      </c>
      <c r="O159" s="80"/>
      <c r="P159" s="114">
        <v>6818300</v>
      </c>
      <c r="Q159" s="78">
        <v>618705.8400000002</v>
      </c>
      <c r="R159" s="189" t="str">
        <f t="shared" si="9"/>
        <v>264</v>
      </c>
      <c r="T159" s="97"/>
    </row>
    <row r="160" spans="5:22" x14ac:dyDescent="0.25">
      <c r="E160" s="55" t="str">
        <f t="shared" si="8"/>
        <v>265101</v>
      </c>
      <c r="G160" s="69">
        <v>6</v>
      </c>
      <c r="H160" s="70"/>
      <c r="I160" s="443" t="s">
        <v>138</v>
      </c>
      <c r="J160" s="444"/>
      <c r="K160" s="445"/>
      <c r="L160" s="74" t="s">
        <v>126</v>
      </c>
      <c r="M160" s="75" t="s">
        <v>127</v>
      </c>
      <c r="N160" s="76" t="s">
        <v>360</v>
      </c>
      <c r="O160" s="80"/>
      <c r="P160" s="114">
        <v>14300.000000000002</v>
      </c>
      <c r="Q160" s="78">
        <v>14300</v>
      </c>
      <c r="R160" s="189" t="str">
        <f t="shared" si="9"/>
        <v>265</v>
      </c>
      <c r="T160" s="97"/>
    </row>
    <row r="161" spans="5:20" x14ac:dyDescent="0.25">
      <c r="E161" s="55" t="str">
        <f t="shared" si="8"/>
        <v>265201</v>
      </c>
      <c r="G161" s="69">
        <v>6</v>
      </c>
      <c r="H161" s="70"/>
      <c r="I161" s="443" t="s">
        <v>138</v>
      </c>
      <c r="J161" s="444"/>
      <c r="K161" s="445"/>
      <c r="L161" s="74" t="s">
        <v>131</v>
      </c>
      <c r="M161" s="75" t="s">
        <v>127</v>
      </c>
      <c r="N161" s="76" t="s">
        <v>361</v>
      </c>
      <c r="O161" s="80"/>
      <c r="P161" s="114">
        <v>17446000</v>
      </c>
      <c r="Q161" s="78">
        <v>24446000</v>
      </c>
      <c r="R161" s="189" t="str">
        <f t="shared" si="9"/>
        <v>265</v>
      </c>
      <c r="T161" s="97"/>
    </row>
    <row r="162" spans="5:20" x14ac:dyDescent="0.25">
      <c r="E162" s="55" t="str">
        <f t="shared" si="8"/>
        <v>265202</v>
      </c>
      <c r="G162" s="69">
        <v>6</v>
      </c>
      <c r="H162" s="70"/>
      <c r="I162" s="443" t="s">
        <v>138</v>
      </c>
      <c r="J162" s="444"/>
      <c r="K162" s="445"/>
      <c r="L162" s="74" t="s">
        <v>131</v>
      </c>
      <c r="M162" s="75" t="s">
        <v>216</v>
      </c>
      <c r="N162" s="76" t="s">
        <v>362</v>
      </c>
      <c r="O162" s="80"/>
      <c r="P162" s="114">
        <v>630000</v>
      </c>
      <c r="Q162" s="78">
        <v>630000</v>
      </c>
      <c r="R162" s="189" t="str">
        <f t="shared" si="9"/>
        <v>265</v>
      </c>
      <c r="T162" s="97"/>
    </row>
    <row r="163" spans="5:20" x14ac:dyDescent="0.25">
      <c r="E163" s="55" t="str">
        <f t="shared" si="8"/>
        <v>265401</v>
      </c>
      <c r="G163" s="69">
        <v>6</v>
      </c>
      <c r="H163" s="70"/>
      <c r="I163" s="443" t="s">
        <v>138</v>
      </c>
      <c r="J163" s="444"/>
      <c r="K163" s="445"/>
      <c r="L163" s="74" t="s">
        <v>135</v>
      </c>
      <c r="M163" s="75" t="s">
        <v>127</v>
      </c>
      <c r="N163" s="76" t="s">
        <v>363</v>
      </c>
      <c r="O163" s="80"/>
      <c r="P163" s="114">
        <v>16644650.073379997</v>
      </c>
      <c r="Q163" s="78">
        <v>17080550.080000002</v>
      </c>
      <c r="R163" s="189" t="str">
        <f t="shared" si="9"/>
        <v>265</v>
      </c>
      <c r="T163" s="97"/>
    </row>
    <row r="164" spans="5:20" x14ac:dyDescent="0.25">
      <c r="E164" s="55" t="str">
        <f t="shared" si="8"/>
        <v>265501</v>
      </c>
      <c r="G164" s="69">
        <v>6</v>
      </c>
      <c r="H164" s="70"/>
      <c r="I164" s="443" t="s">
        <v>138</v>
      </c>
      <c r="J164" s="444"/>
      <c r="K164" s="445"/>
      <c r="L164" s="74" t="s">
        <v>138</v>
      </c>
      <c r="M164" s="75" t="s">
        <v>127</v>
      </c>
      <c r="N164" s="76" t="s">
        <v>364</v>
      </c>
      <c r="O164" s="80"/>
      <c r="P164" s="114">
        <v>5196249</v>
      </c>
      <c r="Q164" s="78">
        <v>7703519</v>
      </c>
      <c r="R164" s="189" t="str">
        <f t="shared" si="9"/>
        <v>265</v>
      </c>
      <c r="T164" s="97"/>
    </row>
    <row r="165" spans="5:20" x14ac:dyDescent="0.25">
      <c r="E165" s="55" t="str">
        <f t="shared" si="8"/>
        <v>265601</v>
      </c>
      <c r="G165" s="69">
        <v>6</v>
      </c>
      <c r="H165" s="70"/>
      <c r="I165" s="443" t="s">
        <v>138</v>
      </c>
      <c r="J165" s="444"/>
      <c r="K165" s="445"/>
      <c r="L165" s="74" t="s">
        <v>145</v>
      </c>
      <c r="M165" s="75" t="s">
        <v>127</v>
      </c>
      <c r="N165" s="76" t="s">
        <v>366</v>
      </c>
      <c r="O165" s="80"/>
      <c r="P165" s="114">
        <v>6097300</v>
      </c>
      <c r="Q165" s="78">
        <v>6747300</v>
      </c>
      <c r="R165" s="189" t="str">
        <f t="shared" si="9"/>
        <v>265</v>
      </c>
      <c r="T165" s="97"/>
    </row>
    <row r="166" spans="5:20" x14ac:dyDescent="0.25">
      <c r="E166" s="55" t="str">
        <f t="shared" si="8"/>
        <v>265701</v>
      </c>
      <c r="G166" s="69">
        <v>6</v>
      </c>
      <c r="H166" s="70"/>
      <c r="I166" s="443" t="s">
        <v>138</v>
      </c>
      <c r="J166" s="444"/>
      <c r="K166" s="445"/>
      <c r="L166" s="74" t="s">
        <v>187</v>
      </c>
      <c r="M166" s="75" t="s">
        <v>127</v>
      </c>
      <c r="N166" s="76" t="s">
        <v>367</v>
      </c>
      <c r="O166" s="80"/>
      <c r="P166" s="114">
        <v>144500</v>
      </c>
      <c r="Q166" s="78">
        <v>144500</v>
      </c>
      <c r="R166" s="189" t="str">
        <f t="shared" si="9"/>
        <v>265</v>
      </c>
      <c r="T166" s="97"/>
    </row>
    <row r="167" spans="5:20" x14ac:dyDescent="0.25">
      <c r="E167" s="55" t="str">
        <f t="shared" si="8"/>
        <v>266201</v>
      </c>
      <c r="G167" s="69">
        <v>6</v>
      </c>
      <c r="H167" s="70"/>
      <c r="I167" s="443" t="s">
        <v>145</v>
      </c>
      <c r="J167" s="444"/>
      <c r="K167" s="445"/>
      <c r="L167" s="74" t="s">
        <v>131</v>
      </c>
      <c r="M167" s="75" t="s">
        <v>127</v>
      </c>
      <c r="N167" s="76" t="s">
        <v>368</v>
      </c>
      <c r="O167" s="80"/>
      <c r="P167" s="114">
        <v>18223236.614999998</v>
      </c>
      <c r="Q167" s="78">
        <v>26954824.189999998</v>
      </c>
      <c r="R167" s="189" t="str">
        <f t="shared" si="9"/>
        <v>266</v>
      </c>
      <c r="T167" s="97"/>
    </row>
    <row r="168" spans="5:20" x14ac:dyDescent="0.25">
      <c r="E168" s="55" t="str">
        <f t="shared" si="8"/>
        <v>268301</v>
      </c>
      <c r="G168" s="69">
        <v>6</v>
      </c>
      <c r="H168" s="70"/>
      <c r="I168" s="443" t="s">
        <v>189</v>
      </c>
      <c r="J168" s="444"/>
      <c r="K168" s="445"/>
      <c r="L168" s="74" t="s">
        <v>174</v>
      </c>
      <c r="M168" s="75" t="s">
        <v>127</v>
      </c>
      <c r="N168" s="76" t="s">
        <v>369</v>
      </c>
      <c r="O168" s="80"/>
      <c r="P168" s="114">
        <v>221798144.48250002</v>
      </c>
      <c r="Q168" s="78">
        <v>208005513.94</v>
      </c>
      <c r="R168" s="189" t="str">
        <f t="shared" si="9"/>
        <v>268</v>
      </c>
      <c r="T168" s="97"/>
    </row>
    <row r="169" spans="5:20" ht="12.95" customHeight="1" thickBot="1" x14ac:dyDescent="0.3">
      <c r="G169" s="69"/>
      <c r="H169" s="70"/>
      <c r="I169" s="84"/>
      <c r="J169" s="85"/>
      <c r="K169" s="86"/>
      <c r="L169" s="87"/>
      <c r="M169" s="115"/>
      <c r="N169" s="76"/>
      <c r="O169" s="80"/>
      <c r="P169" s="105"/>
      <c r="Q169" s="105"/>
      <c r="T169" s="97"/>
    </row>
    <row r="170" spans="5:20" ht="13.5" thickBot="1" x14ac:dyDescent="0.3">
      <c r="G170" s="91"/>
      <c r="H170" s="92"/>
      <c r="I170" s="92"/>
      <c r="J170" s="92"/>
      <c r="K170" s="92"/>
      <c r="L170" s="92"/>
      <c r="M170" s="93"/>
      <c r="N170" s="116" t="s">
        <v>370</v>
      </c>
      <c r="O170" s="95"/>
      <c r="P170" s="96">
        <f>SUM(P147:P168)</f>
        <v>337071256.90587997</v>
      </c>
      <c r="Q170" s="96">
        <f>SUM(Q147:Q168)</f>
        <v>337071256.93000001</v>
      </c>
      <c r="R170" s="97"/>
      <c r="S170" s="191"/>
      <c r="T170" s="97"/>
    </row>
    <row r="171" spans="5:20" x14ac:dyDescent="0.25">
      <c r="G171" s="59"/>
      <c r="H171" s="60"/>
      <c r="I171" s="61"/>
      <c r="J171" s="62"/>
      <c r="K171" s="63"/>
      <c r="L171" s="64"/>
      <c r="M171" s="104"/>
      <c r="N171" s="99" t="s">
        <v>371</v>
      </c>
      <c r="O171" s="100"/>
      <c r="P171" s="114"/>
      <c r="Q171" s="114"/>
      <c r="T171" s="97"/>
    </row>
    <row r="172" spans="5:20" ht="12.6" customHeight="1" x14ac:dyDescent="0.25">
      <c r="E172" s="55" t="str">
        <f t="shared" ref="E172" si="10">2&amp;G172&amp;I172&amp;L172&amp;M172</f>
        <v>271201</v>
      </c>
      <c r="G172" s="69">
        <v>7</v>
      </c>
      <c r="H172" s="70"/>
      <c r="I172" s="443">
        <v>1</v>
      </c>
      <c r="J172" s="444"/>
      <c r="K172" s="445"/>
      <c r="L172" s="74">
        <v>2</v>
      </c>
      <c r="M172" s="75" t="s">
        <v>127</v>
      </c>
      <c r="N172" s="76" t="s">
        <v>374</v>
      </c>
      <c r="O172" s="80"/>
      <c r="P172" s="114">
        <v>141749205.8475</v>
      </c>
      <c r="Q172" s="78">
        <v>141749205.8475</v>
      </c>
      <c r="R172" s="189" t="str">
        <f t="shared" ref="R172" si="11">LEFT(E172,3)</f>
        <v>271</v>
      </c>
      <c r="T172" s="97"/>
    </row>
    <row r="173" spans="5:20" ht="12.6" customHeight="1" x14ac:dyDescent="0.25">
      <c r="G173" s="117"/>
      <c r="H173" s="118"/>
      <c r="I173" s="119"/>
      <c r="J173" s="120"/>
      <c r="K173" s="121"/>
      <c r="L173" s="122"/>
      <c r="M173" s="123"/>
      <c r="N173" s="124"/>
      <c r="O173" s="125"/>
      <c r="P173" s="105"/>
      <c r="Q173" s="105"/>
      <c r="T173" s="97"/>
    </row>
    <row r="174" spans="5:20" ht="13.5" thickBot="1" x14ac:dyDescent="0.3">
      <c r="G174" s="126"/>
      <c r="H174" s="127"/>
      <c r="I174" s="127"/>
      <c r="J174" s="127"/>
      <c r="K174" s="127"/>
      <c r="L174" s="127"/>
      <c r="M174" s="128"/>
      <c r="N174" s="129" t="s">
        <v>375</v>
      </c>
      <c r="O174" s="130"/>
      <c r="P174" s="131">
        <f>P172</f>
        <v>141749205.8475</v>
      </c>
      <c r="Q174" s="131">
        <f>Q172</f>
        <v>141749205.8475</v>
      </c>
      <c r="R174" s="97"/>
      <c r="T174" s="97"/>
    </row>
    <row r="175" spans="5:20" ht="13.5" thickBot="1" x14ac:dyDescent="0.3">
      <c r="G175" s="91"/>
      <c r="H175" s="92"/>
      <c r="I175" s="92"/>
      <c r="J175" s="92"/>
      <c r="K175" s="92"/>
      <c r="L175" s="92"/>
      <c r="M175" s="93"/>
      <c r="N175" s="94" t="s">
        <v>376</v>
      </c>
      <c r="O175" s="95"/>
      <c r="P175" s="96">
        <f>P39+P87+P131+P145+P170+P174</f>
        <v>4261146897.1897759</v>
      </c>
      <c r="Q175" s="96">
        <f>Q39+Q87+Q131+Q145+Q170+Q174</f>
        <v>6261146897.1897764</v>
      </c>
      <c r="R175" s="79"/>
      <c r="S175" s="97"/>
      <c r="T175" s="97"/>
    </row>
    <row r="176" spans="5:20" ht="13.5" thickBot="1" x14ac:dyDescent="0.3">
      <c r="F176" s="72"/>
      <c r="G176" s="85"/>
      <c r="H176" s="85"/>
      <c r="I176" s="85"/>
      <c r="J176" s="85"/>
      <c r="K176" s="85"/>
      <c r="L176" s="85"/>
      <c r="M176" s="132"/>
      <c r="N176" s="133"/>
      <c r="O176" s="134"/>
      <c r="P176" s="135"/>
      <c r="Q176" s="135"/>
      <c r="S176" s="79"/>
    </row>
    <row r="177" spans="7:19" x14ac:dyDescent="0.25">
      <c r="G177" s="136"/>
      <c r="H177" s="137"/>
      <c r="I177" s="138"/>
      <c r="J177" s="139"/>
      <c r="K177" s="140"/>
      <c r="L177" s="141"/>
      <c r="M177" s="98"/>
      <c r="N177" s="99" t="s">
        <v>377</v>
      </c>
      <c r="O177" s="100"/>
      <c r="P177" s="105"/>
      <c r="Q177" s="105"/>
      <c r="S177" s="79"/>
    </row>
    <row r="178" spans="7:19" x14ac:dyDescent="0.25">
      <c r="G178" s="192">
        <v>1</v>
      </c>
      <c r="H178" s="143"/>
      <c r="I178" s="443">
        <v>1</v>
      </c>
      <c r="J178" s="444"/>
      <c r="K178" s="445"/>
      <c r="L178" s="74">
        <v>5</v>
      </c>
      <c r="M178" s="75" t="s">
        <v>127</v>
      </c>
      <c r="N178" s="76" t="s">
        <v>379</v>
      </c>
      <c r="O178" s="80"/>
      <c r="P178" s="78">
        <v>14296273.852318034</v>
      </c>
      <c r="Q178" s="78">
        <v>14296273.852318034</v>
      </c>
      <c r="R178" s="189" t="str">
        <f t="shared" ref="R178:R180" si="12">LEFT(E178,3)</f>
        <v/>
      </c>
      <c r="S178" s="79"/>
    </row>
    <row r="179" spans="7:19" x14ac:dyDescent="0.25">
      <c r="G179" s="192">
        <v>1</v>
      </c>
      <c r="H179" s="143"/>
      <c r="I179" s="443">
        <v>2</v>
      </c>
      <c r="J179" s="444"/>
      <c r="K179" s="445"/>
      <c r="L179" s="74">
        <v>6</v>
      </c>
      <c r="M179" s="75" t="s">
        <v>127</v>
      </c>
      <c r="N179" s="76" t="s">
        <v>381</v>
      </c>
      <c r="O179" s="80"/>
      <c r="P179" s="78">
        <v>18130206.924181964</v>
      </c>
      <c r="Q179" s="78">
        <v>18130206.924181964</v>
      </c>
      <c r="R179" s="189" t="str">
        <f t="shared" si="12"/>
        <v/>
      </c>
      <c r="S179" s="79"/>
    </row>
    <row r="180" spans="7:19" x14ac:dyDescent="0.25">
      <c r="G180" s="192">
        <v>1</v>
      </c>
      <c r="H180" s="143"/>
      <c r="I180" s="443">
        <v>2</v>
      </c>
      <c r="J180" s="444"/>
      <c r="K180" s="445"/>
      <c r="L180" s="74">
        <v>6</v>
      </c>
      <c r="M180" s="75" t="s">
        <v>127</v>
      </c>
      <c r="N180" s="76" t="s">
        <v>382</v>
      </c>
      <c r="O180" s="80"/>
      <c r="P180" s="78">
        <v>1458185.19</v>
      </c>
      <c r="Q180" s="78">
        <v>1458185.19</v>
      </c>
      <c r="R180" s="189" t="str">
        <f t="shared" si="12"/>
        <v/>
      </c>
      <c r="S180" s="79"/>
    </row>
    <row r="181" spans="7:19" ht="12.95" customHeight="1" thickBot="1" x14ac:dyDescent="0.3">
      <c r="G181" s="144"/>
      <c r="H181" s="145"/>
      <c r="I181" s="146"/>
      <c r="J181" s="147"/>
      <c r="K181" s="148"/>
      <c r="L181" s="149"/>
      <c r="M181" s="109"/>
      <c r="N181" s="88"/>
      <c r="O181" s="89"/>
      <c r="P181" s="90"/>
      <c r="Q181" s="90"/>
      <c r="S181" s="79"/>
    </row>
    <row r="182" spans="7:19" ht="13.5" thickBot="1" x14ac:dyDescent="0.3">
      <c r="G182" s="150"/>
      <c r="H182" s="151"/>
      <c r="I182" s="151"/>
      <c r="J182" s="151"/>
      <c r="K182" s="151"/>
      <c r="L182" s="151"/>
      <c r="M182" s="152"/>
      <c r="N182" s="94" t="s">
        <v>383</v>
      </c>
      <c r="O182" s="95"/>
      <c r="P182" s="96">
        <f>SUM(P178:P180)</f>
        <v>33884665.966499999</v>
      </c>
      <c r="Q182" s="96">
        <f>SUM(Q178:Q180)</f>
        <v>33884665.966499999</v>
      </c>
      <c r="S182" s="79"/>
    </row>
    <row r="183" spans="7:19" x14ac:dyDescent="0.25">
      <c r="G183" s="136"/>
      <c r="H183" s="137"/>
      <c r="I183" s="71"/>
      <c r="J183" s="72"/>
      <c r="K183" s="73"/>
      <c r="L183" s="153"/>
      <c r="M183" s="98"/>
      <c r="N183" s="99" t="s">
        <v>384</v>
      </c>
      <c r="O183" s="100"/>
      <c r="P183" s="105"/>
      <c r="Q183" s="105"/>
      <c r="R183" s="97"/>
      <c r="S183" s="79"/>
    </row>
    <row r="184" spans="7:19" ht="11.45" customHeight="1" x14ac:dyDescent="0.25">
      <c r="G184" s="192">
        <v>1</v>
      </c>
      <c r="H184" s="143"/>
      <c r="I184" s="443">
        <v>1</v>
      </c>
      <c r="J184" s="444"/>
      <c r="K184" s="445"/>
      <c r="L184" s="74">
        <v>1</v>
      </c>
      <c r="M184" s="75" t="s">
        <v>127</v>
      </c>
      <c r="N184" s="76" t="s">
        <v>386</v>
      </c>
      <c r="O184" s="80"/>
      <c r="P184" s="78">
        <v>460546700.20521164</v>
      </c>
      <c r="Q184" s="78">
        <v>460546700.20521164</v>
      </c>
      <c r="R184" s="189">
        <v>411</v>
      </c>
      <c r="S184" s="79"/>
    </row>
    <row r="185" spans="7:19" ht="12.6" customHeight="1" x14ac:dyDescent="0.25">
      <c r="G185" s="192">
        <v>1</v>
      </c>
      <c r="H185" s="143"/>
      <c r="I185" s="443">
        <v>1</v>
      </c>
      <c r="J185" s="444"/>
      <c r="K185" s="445"/>
      <c r="L185" s="74">
        <v>2</v>
      </c>
      <c r="M185" s="75" t="s">
        <v>127</v>
      </c>
      <c r="N185" s="76" t="s">
        <v>389</v>
      </c>
      <c r="O185" s="80"/>
      <c r="P185" s="78">
        <v>2465875745.7030001</v>
      </c>
      <c r="Q185" s="78">
        <v>465875745.70300007</v>
      </c>
      <c r="R185" s="189">
        <v>411</v>
      </c>
      <c r="S185" s="79"/>
    </row>
    <row r="186" spans="7:19" x14ac:dyDescent="0.25">
      <c r="G186" s="192">
        <v>1</v>
      </c>
      <c r="H186" s="143"/>
      <c r="I186" s="443">
        <v>1</v>
      </c>
      <c r="J186" s="444"/>
      <c r="K186" s="445"/>
      <c r="L186" s="74">
        <v>5</v>
      </c>
      <c r="M186" s="75" t="s">
        <v>127</v>
      </c>
      <c r="N186" s="76" t="s">
        <v>391</v>
      </c>
      <c r="O186" s="80"/>
      <c r="P186" s="78">
        <v>12685531.200000001</v>
      </c>
      <c r="Q186" s="78">
        <v>12685531.200000001</v>
      </c>
      <c r="R186" s="189">
        <v>411</v>
      </c>
      <c r="S186" s="79"/>
    </row>
    <row r="187" spans="7:19" x14ac:dyDescent="0.25">
      <c r="G187" s="192">
        <v>1</v>
      </c>
      <c r="H187" s="143"/>
      <c r="I187" s="443">
        <v>2</v>
      </c>
      <c r="J187" s="444"/>
      <c r="K187" s="445"/>
      <c r="L187" s="74">
        <v>6</v>
      </c>
      <c r="M187" s="75" t="s">
        <v>127</v>
      </c>
      <c r="N187" s="76" t="s">
        <v>393</v>
      </c>
      <c r="O187" s="80"/>
      <c r="P187" s="78">
        <v>16087500</v>
      </c>
      <c r="Q187" s="78">
        <v>16087500</v>
      </c>
      <c r="R187" s="189">
        <v>412</v>
      </c>
      <c r="S187" s="79"/>
    </row>
    <row r="188" spans="7:19" x14ac:dyDescent="0.25">
      <c r="G188" s="192">
        <v>1</v>
      </c>
      <c r="H188" s="143"/>
      <c r="I188" s="443">
        <v>2</v>
      </c>
      <c r="J188" s="444"/>
      <c r="K188" s="445"/>
      <c r="L188" s="74">
        <v>6</v>
      </c>
      <c r="M188" s="154" t="s">
        <v>127</v>
      </c>
      <c r="N188" s="76" t="s">
        <v>394</v>
      </c>
      <c r="O188" s="80"/>
      <c r="P188" s="78">
        <v>7500000</v>
      </c>
      <c r="Q188" s="78">
        <v>7500000</v>
      </c>
      <c r="R188" s="189">
        <v>412</v>
      </c>
      <c r="S188" s="79"/>
    </row>
    <row r="189" spans="7:19" ht="12.95" customHeight="1" thickBot="1" x14ac:dyDescent="0.3">
      <c r="G189" s="144"/>
      <c r="H189" s="145"/>
      <c r="I189" s="146"/>
      <c r="J189" s="147"/>
      <c r="K189" s="148"/>
      <c r="L189" s="149"/>
      <c r="M189" s="109"/>
      <c r="N189" s="88"/>
      <c r="O189" s="89"/>
      <c r="P189" s="90"/>
      <c r="Q189" s="90"/>
      <c r="R189" s="97"/>
      <c r="S189" s="79"/>
    </row>
    <row r="190" spans="7:19" ht="13.5" thickBot="1" x14ac:dyDescent="0.3">
      <c r="G190" s="91"/>
      <c r="H190" s="92"/>
      <c r="I190" s="92"/>
      <c r="J190" s="92"/>
      <c r="K190" s="92"/>
      <c r="L190" s="92"/>
      <c r="M190" s="93"/>
      <c r="N190" s="94" t="s">
        <v>395</v>
      </c>
      <c r="O190" s="95"/>
      <c r="P190" s="96">
        <f>SUM(P184:P188)</f>
        <v>2962695477.1082115</v>
      </c>
      <c r="Q190" s="96">
        <f>SUM(Q184:Q188)</f>
        <v>962695477.10821176</v>
      </c>
      <c r="R190" s="97"/>
      <c r="S190" s="79"/>
    </row>
    <row r="191" spans="7:19" x14ac:dyDescent="0.25">
      <c r="S191" s="79"/>
    </row>
    <row r="192" spans="7:19" ht="13.5" thickBot="1" x14ac:dyDescent="0.3">
      <c r="M192" s="155"/>
      <c r="N192" s="156"/>
      <c r="O192" s="79"/>
      <c r="P192" s="157"/>
      <c r="Q192" s="157"/>
      <c r="S192" s="79"/>
    </row>
    <row r="193" spans="7:19" x14ac:dyDescent="0.25">
      <c r="G193" s="158"/>
      <c r="H193" s="62"/>
      <c r="I193" s="62"/>
      <c r="J193" s="62"/>
      <c r="K193" s="62"/>
      <c r="L193" s="62"/>
      <c r="M193" s="159"/>
      <c r="N193" s="160" t="s">
        <v>104</v>
      </c>
      <c r="O193" s="66"/>
      <c r="P193" s="161">
        <v>7189957708.3314877</v>
      </c>
      <c r="Q193" s="161">
        <v>7189957708.3314877</v>
      </c>
      <c r="S193" s="79"/>
    </row>
    <row r="194" spans="7:19" ht="13.5" thickBot="1" x14ac:dyDescent="0.3">
      <c r="G194" s="162"/>
      <c r="H194" s="85"/>
      <c r="I194" s="85"/>
      <c r="J194" s="85"/>
      <c r="K194" s="85"/>
      <c r="L194" s="85"/>
      <c r="M194" s="163"/>
      <c r="N194" s="164" t="s">
        <v>383</v>
      </c>
      <c r="O194" s="165"/>
      <c r="P194" s="166">
        <f>$P$182</f>
        <v>33884665.966499999</v>
      </c>
      <c r="Q194" s="166">
        <f>$P$182</f>
        <v>33884665.966499999</v>
      </c>
      <c r="S194" s="79"/>
    </row>
    <row r="195" spans="7:19" ht="13.5" thickBot="1" x14ac:dyDescent="0.3">
      <c r="G195" s="162"/>
      <c r="H195" s="85"/>
      <c r="I195" s="85"/>
      <c r="J195" s="85"/>
      <c r="K195" s="85"/>
      <c r="L195" s="85"/>
      <c r="M195" s="163"/>
      <c r="N195" s="164" t="s">
        <v>396</v>
      </c>
      <c r="O195" s="135"/>
      <c r="P195" s="166">
        <f>SUM(P193:P194)</f>
        <v>7223842374.2979879</v>
      </c>
      <c r="Q195" s="166">
        <f>SUM(Q193:Q194)</f>
        <v>7223842374.2979879</v>
      </c>
      <c r="S195" s="79"/>
    </row>
    <row r="196" spans="7:19" x14ac:dyDescent="0.25">
      <c r="M196" s="167"/>
      <c r="N196" s="168"/>
      <c r="O196" s="157"/>
      <c r="P196" s="157"/>
      <c r="Q196" s="157"/>
      <c r="S196" s="79"/>
    </row>
    <row r="197" spans="7:19" ht="13.5" thickBot="1" x14ac:dyDescent="0.3">
      <c r="M197" s="167"/>
      <c r="N197" s="169"/>
      <c r="O197" s="79"/>
      <c r="P197" s="79"/>
      <c r="Q197" s="79"/>
      <c r="S197" s="79"/>
    </row>
    <row r="198" spans="7:19" x14ac:dyDescent="0.25">
      <c r="G198" s="158"/>
      <c r="H198" s="62"/>
      <c r="I198" s="62"/>
      <c r="J198" s="62"/>
      <c r="K198" s="62"/>
      <c r="L198" s="62"/>
      <c r="M198" s="159"/>
      <c r="N198" s="160" t="s">
        <v>397</v>
      </c>
      <c r="O198" s="66"/>
      <c r="P198" s="161">
        <f>$P$175</f>
        <v>4261146897.1897759</v>
      </c>
      <c r="Q198" s="161">
        <f>$Q$175</f>
        <v>6261146897.1897764</v>
      </c>
      <c r="S198" s="79"/>
    </row>
    <row r="199" spans="7:19" ht="13.5" thickBot="1" x14ac:dyDescent="0.3">
      <c r="G199" s="162"/>
      <c r="H199" s="85"/>
      <c r="I199" s="85"/>
      <c r="J199" s="85"/>
      <c r="K199" s="85"/>
      <c r="L199" s="85"/>
      <c r="M199" s="163"/>
      <c r="N199" s="164" t="s">
        <v>395</v>
      </c>
      <c r="O199" s="165"/>
      <c r="P199" s="166">
        <f>P190</f>
        <v>2962695477.1082115</v>
      </c>
      <c r="Q199" s="166">
        <f>Q190</f>
        <v>962695477.10821176</v>
      </c>
      <c r="S199" s="79"/>
    </row>
    <row r="200" spans="7:19" ht="13.5" thickBot="1" x14ac:dyDescent="0.3">
      <c r="G200" s="162"/>
      <c r="H200" s="85"/>
      <c r="I200" s="85"/>
      <c r="J200" s="85"/>
      <c r="K200" s="85"/>
      <c r="L200" s="85"/>
      <c r="M200" s="163"/>
      <c r="N200" s="164" t="s">
        <v>396</v>
      </c>
      <c r="O200" s="135"/>
      <c r="P200" s="166">
        <f>SUM(P198:P199)</f>
        <v>7223842374.297987</v>
      </c>
      <c r="Q200" s="166">
        <f>SUM(Q198:Q199)</f>
        <v>7223842374.2979879</v>
      </c>
      <c r="R200" s="79"/>
      <c r="S200" s="79"/>
    </row>
    <row r="201" spans="7:19" ht="15.75" thickBot="1" x14ac:dyDescent="0.3">
      <c r="M201" s="170"/>
      <c r="N201" s="171"/>
      <c r="O201" s="172"/>
      <c r="P201" s="173"/>
      <c r="Q201" s="173"/>
      <c r="S201" s="79"/>
    </row>
    <row r="202" spans="7:19" ht="13.5" thickBot="1" x14ac:dyDescent="0.3">
      <c r="G202" s="91"/>
      <c r="H202" s="92"/>
      <c r="I202" s="92"/>
      <c r="J202" s="92"/>
      <c r="K202" s="92"/>
      <c r="L202" s="92"/>
      <c r="M202" s="152"/>
      <c r="N202" s="174" t="s">
        <v>398</v>
      </c>
      <c r="O202" s="175"/>
      <c r="P202" s="96">
        <f>P195-P200</f>
        <v>0</v>
      </c>
      <c r="Q202" s="96">
        <f>Q195-Q200</f>
        <v>0</v>
      </c>
    </row>
    <row r="203" spans="7:19" ht="15.75" x14ac:dyDescent="0.25">
      <c r="M203" s="170"/>
      <c r="N203" s="176"/>
      <c r="O203" s="177"/>
      <c r="P203" s="178"/>
    </row>
    <row r="204" spans="7:19" x14ac:dyDescent="0.25">
      <c r="M204" s="55"/>
    </row>
    <row r="205" spans="7:19" x14ac:dyDescent="0.25">
      <c r="M205" s="55"/>
    </row>
    <row r="206" spans="7:19" x14ac:dyDescent="0.25">
      <c r="M206" s="55"/>
    </row>
    <row r="207" spans="7:19" x14ac:dyDescent="0.25">
      <c r="M207" s="55"/>
    </row>
    <row r="208" spans="7:19" x14ac:dyDescent="0.25">
      <c r="M208" s="55"/>
    </row>
  </sheetData>
  <mergeCells count="162">
    <mergeCell ref="I184:K184"/>
    <mergeCell ref="I185:K185"/>
    <mergeCell ref="I186:K186"/>
    <mergeCell ref="I187:K187"/>
    <mergeCell ref="I188:K188"/>
    <mergeCell ref="I167:K167"/>
    <mergeCell ref="I168:K168"/>
    <mergeCell ref="I172:K172"/>
    <mergeCell ref="I178:K178"/>
    <mergeCell ref="I179:K179"/>
    <mergeCell ref="I180:K180"/>
    <mergeCell ref="I161:K161"/>
    <mergeCell ref="I162:K162"/>
    <mergeCell ref="I163:K163"/>
    <mergeCell ref="I164:K164"/>
    <mergeCell ref="I165:K165"/>
    <mergeCell ref="I166:K166"/>
    <mergeCell ref="I155:K155"/>
    <mergeCell ref="I156:K156"/>
    <mergeCell ref="I157:K157"/>
    <mergeCell ref="I158:K158"/>
    <mergeCell ref="I159:K159"/>
    <mergeCell ref="I160:K160"/>
    <mergeCell ref="I149:K149"/>
    <mergeCell ref="I150:K150"/>
    <mergeCell ref="I151:K151"/>
    <mergeCell ref="I152:K152"/>
    <mergeCell ref="I153:K153"/>
    <mergeCell ref="I154:K154"/>
    <mergeCell ref="I140:K140"/>
    <mergeCell ref="I141:K141"/>
    <mergeCell ref="I142:K142"/>
    <mergeCell ref="I143:K143"/>
    <mergeCell ref="I147:K147"/>
    <mergeCell ref="I148:K148"/>
    <mergeCell ref="I134:K134"/>
    <mergeCell ref="I135:K135"/>
    <mergeCell ref="I136:K136"/>
    <mergeCell ref="I137:K137"/>
    <mergeCell ref="I138:K138"/>
    <mergeCell ref="I139:K139"/>
    <mergeCell ref="I126:K126"/>
    <mergeCell ref="I127:K127"/>
    <mergeCell ref="I128:K128"/>
    <mergeCell ref="I129:K129"/>
    <mergeCell ref="I132:K132"/>
    <mergeCell ref="I133:K133"/>
    <mergeCell ref="I120:K120"/>
    <mergeCell ref="I121:K121"/>
    <mergeCell ref="I122:K122"/>
    <mergeCell ref="I123:K123"/>
    <mergeCell ref="I124:K124"/>
    <mergeCell ref="I125:K125"/>
    <mergeCell ref="I114:K114"/>
    <mergeCell ref="I115:K115"/>
    <mergeCell ref="I116:K116"/>
    <mergeCell ref="I117:K117"/>
    <mergeCell ref="I118:K118"/>
    <mergeCell ref="I119:K119"/>
    <mergeCell ref="I108:K108"/>
    <mergeCell ref="I109:K109"/>
    <mergeCell ref="I110:K110"/>
    <mergeCell ref="I111:K111"/>
    <mergeCell ref="I112:K112"/>
    <mergeCell ref="I113:K113"/>
    <mergeCell ref="I102:K102"/>
    <mergeCell ref="I103:K103"/>
    <mergeCell ref="I104:K104"/>
    <mergeCell ref="I105:K105"/>
    <mergeCell ref="I106:K106"/>
    <mergeCell ref="I107:K107"/>
    <mergeCell ref="I96:K96"/>
    <mergeCell ref="I97:K97"/>
    <mergeCell ref="I98:K98"/>
    <mergeCell ref="I99:K99"/>
    <mergeCell ref="I100:K100"/>
    <mergeCell ref="I101:K101"/>
    <mergeCell ref="I90:K90"/>
    <mergeCell ref="I91:K91"/>
    <mergeCell ref="I92:K92"/>
    <mergeCell ref="I93:K93"/>
    <mergeCell ref="I94:K94"/>
    <mergeCell ref="I95:K95"/>
    <mergeCell ref="I81:K81"/>
    <mergeCell ref="I82:K82"/>
    <mergeCell ref="I83:K83"/>
    <mergeCell ref="I84:K84"/>
    <mergeCell ref="I85:K85"/>
    <mergeCell ref="I89:K89"/>
    <mergeCell ref="I75:K75"/>
    <mergeCell ref="I76:K76"/>
    <mergeCell ref="I77:K77"/>
    <mergeCell ref="I78:K78"/>
    <mergeCell ref="I79:K79"/>
    <mergeCell ref="I80:K80"/>
    <mergeCell ref="I69:K69"/>
    <mergeCell ref="I70:K70"/>
    <mergeCell ref="I71:K71"/>
    <mergeCell ref="I72:K72"/>
    <mergeCell ref="I73:K73"/>
    <mergeCell ref="I74:K74"/>
    <mergeCell ref="I63:K63"/>
    <mergeCell ref="I64:K64"/>
    <mergeCell ref="I65:K65"/>
    <mergeCell ref="I66:K66"/>
    <mergeCell ref="I67:K67"/>
    <mergeCell ref="I68:K68"/>
    <mergeCell ref="I57:K57"/>
    <mergeCell ref="I58:K58"/>
    <mergeCell ref="I59:K59"/>
    <mergeCell ref="I60:K60"/>
    <mergeCell ref="I61:K61"/>
    <mergeCell ref="I62:K62"/>
    <mergeCell ref="I51:K51"/>
    <mergeCell ref="I52:K52"/>
    <mergeCell ref="I53:K53"/>
    <mergeCell ref="I54:K54"/>
    <mergeCell ref="I55:K55"/>
    <mergeCell ref="I56:K56"/>
    <mergeCell ref="I45:K45"/>
    <mergeCell ref="I46:K46"/>
    <mergeCell ref="I47:K47"/>
    <mergeCell ref="I48:K48"/>
    <mergeCell ref="I49:K49"/>
    <mergeCell ref="I50:K50"/>
    <mergeCell ref="I36:K36"/>
    <mergeCell ref="I37:K37"/>
    <mergeCell ref="I41:K41"/>
    <mergeCell ref="I42:K42"/>
    <mergeCell ref="I43:K43"/>
    <mergeCell ref="I44:K44"/>
    <mergeCell ref="I30:K30"/>
    <mergeCell ref="I31:K31"/>
    <mergeCell ref="I32:K32"/>
    <mergeCell ref="I33:K33"/>
    <mergeCell ref="I34:K34"/>
    <mergeCell ref="I35:K35"/>
    <mergeCell ref="I24:K24"/>
    <mergeCell ref="I25:K25"/>
    <mergeCell ref="I26:K26"/>
    <mergeCell ref="I27:K27"/>
    <mergeCell ref="I28:K28"/>
    <mergeCell ref="I29:K29"/>
    <mergeCell ref="I20:K20"/>
    <mergeCell ref="I21:K21"/>
    <mergeCell ref="I22:K22"/>
    <mergeCell ref="I23:K23"/>
    <mergeCell ref="Q11:Q12"/>
    <mergeCell ref="G14:H14"/>
    <mergeCell ref="I14:K14"/>
    <mergeCell ref="I15:K15"/>
    <mergeCell ref="I16:K16"/>
    <mergeCell ref="I17:K17"/>
    <mergeCell ref="G3:P3"/>
    <mergeCell ref="G4:P4"/>
    <mergeCell ref="G5:P5"/>
    <mergeCell ref="G11:M12"/>
    <mergeCell ref="N11:N12"/>
    <mergeCell ref="O11:O12"/>
    <mergeCell ref="P11:P12"/>
    <mergeCell ref="I18:K18"/>
    <mergeCell ref="I19:K19"/>
  </mergeCells>
  <conditionalFormatting sqref="E1:E1048576">
    <cfRule type="duplicateValues" dxfId="0" priority="1"/>
  </conditionalFormatting>
  <pageMargins left="0.7" right="0.7" top="0.75" bottom="0.75" header="0.3" footer="0.3"/>
  <pageSetup scale="65" orientation="portrait" r:id="rId1"/>
  <headerFooter>
    <oddHeader>&amp;C&amp;G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155aed509868e284302be5d492d07a08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dc87e4c3ea750d1fa46637cc39dab612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F U H A A B Q S w M E F A A C A A g A J 0 1 U V t Y R B 6 + k A A A A 9 g A A A B I A H A B D b 2 5 m a W c v U G F j a 2 F n Z S 5 4 b W w g o h g A K K A U A A A A A A A A A A A A A A A A A A A A A A A A A A A A h Y 9 N D o I w G E S v Q r q n f 8 T E k I + y 0 K V E E x P j t q k V G q E Y W i x 3 c + G R v I I Y R d 2 5 n D d v M X O / 3 i A f m j q 6 6 M 6 Z 1 m a I Y Y o i b V V 7 M L b M U O + P 8 R z l A j Z S n W S p o 1 G 2 L h 3 c I U O V 9 + e U k B A C D g l u u 5 J w S h n Z F 6 u t q n Q j 0 U c 2 / + X Y W O e l V R o J 2 L 3 G C I 4 Z 4 3 j G E 0 y B T B A K Y 7 8 C H / c + 2 x 8 I i 7 7 2 f a e F d v F y D W S K Q N 4 f x A N Q S w M E F A A C A A g A J 0 1 U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N V F Y L w w K C T w Q A A O 4 w A A A T A B w A R m 9 y b X V s Y X M v U 2 V j d G l v b j E u b S C i G A A o o B Q A A A A A A A A A A A A A A A A A A A A A A A A A A A D t m N F u 2 z Y U h q 8 X I O 9 A q D c 2 4 B q R R D n p B t / U d o E O X d 3 N H j Y g z g U t n 6 R M J d I j q a B B k K f a I / T F R k t 2 r D g 6 c R I 7 q T s w g B G J h x L P + f X 5 / J Q 1 x I Z L Q Q b F f / + X / b 3 9 P f 2 Z K Z i Q U x g r U J K 0 S Q J m f 4 / Y v 7 7 i Z y D s S E d f N L s y z l I Q p v a O J 9 D s S G H s i a 5 5 n Z 9 H f 2 p Q e n S u m T B S j / o C u o p f A H l N B t k U F J / N n I C I O S M T I G + Z i K W e H S W M / A H T b J z w m J G u T L m w B 4 K N e j p W 3 E j F 5 W i x q L 1 t 7 x z i L L Z Z g x 6 9 m + c a H A T B a J 5 4 c / j 3 0 K s 3 j r u Q 8 J Q b U G 3 v J 6 9 B O j L J U q H b L b 9 B e n b l C R d n b T + I g g b 5 P Z M G B u Y y g f b y s P n R r n B S b x Q K v P K G f C p J z N I x Z x P p W S 2 G b G x n D R U T + l S q t L j / 8 H I K u l b o 1 b i 6 8 o p R 3 6 7 / X p g W b c 7 i 1 w 2 y C A Q 2 Y O w Q M f D V l M Z D Z J w i 4 x E y 3 k L G D 5 H x I 2 T 8 D T L u H 2 A B H w t g J f t Y z T 5 W t I 9 V 7 W N l + 1 j d / h H 2 h H y s 9 O A A f a j 4 4 w 7 Q S I h G K B q J 0 E g L j R y i E V S C 4 A 0 W C V E N Q l S D E N U g x A g I U Q l C V I I Q l S B E J Q h R C U J U A o p K Q F E J K C o B R T G g q A Y U 1 Y C i G l D s i 0 B R C S g q Q Y R K E K E S R K g E E S p B h E o Q o R J E q A Q R i k G E a h C h G r R Q D V q 3 O + F 1 f X + P i 2 p T K b v w K 2 / h w 7 W g 7 j k z d m b s z N i Z s T N j Z 8 b O j F / c j G f u w o J K E + 5 9 j S F p d j K l r C H + J d W X s Z R f a v W r 4 4 8 s h b Z X X O m d X B / P v f l k Q w / r j 8 / B y L v 1 D b I 0 N / L 3 6 V Q q A 0 Q B S x a 1 i i w d g 7 L V 3 q z d 5 R d 8 w h W J 8 z U Y s d f Y j + Y x / / a v W O Y y m C b c F H n U 7 s l u t R a b T y n R k t w N 4 o F + 3 e 3 b H Q F Z T s h X s V u D Y r m h n f n 2 8 p N N Z v b L h K 5 d H T R I a K 8 0 K o P 6 r N L i u u b s S S 6 O A + 8 a 2 R v 4 a 4 R d J 8 V S 8 m b F 1 + d m + V u R e 6 j y V / Z 4 c 7 D Q L d 5 L 0 9 U z / J 8 M D M t 3 g q c 8 Y T 8 A a F U 5 Y 8 x V z a 3 C z + 6 A g R m Y f A B x Z j 7 r W p i T d + f q A s K 7 w 8 / L Y 3 U a K 4 + p K q m n U Z p D R p + M J 3 X N 7 7 H N r 5 q + / 0 / f y 7 k I n 0 x U u M 2 G p 6 2 v x C Z T V g A F O p t m o A 1 T 9 q V Y Z H B R 0 f 5 + z Q S X 3 7 f f r U 0 Z 7 X 5 r r 3 x E L 7 z / X v P O u G b S M / f J B 6 S 4 2 j X X J r y p 0 4 c 7 4 v T 5 V 3 j Z J Z m 4 z A X 4 z d 5 d k u 8 P + U p 6 W A f N Z z y y h b K k 1 E P t S V A + C c s n 9 P n b 6 z y Z 2 2 9 / 5 c y q I 3 d f z p c 5 P / A F B w O U 7 h K g F V 7 v P P 6 H 8 P g 5 U H S z d 5 t t b h 4 7 m b 1 J h a P v S s u 7 y Q / j 6 W b C w 3 k q L i l 4 m h 8 / L 0 + l B V d / g F k s v 6 m D R j v S o N b x l D i e d p 8 n u p n h u f 7 k e F r l a Z M d / v Z 5 I h W l F k R p m B o O 6 V j B D m B F / L V g 5 V M e i x b x y 3 D Z s 5 f A a 7 5 o J W B 5 C p s i t o k F v l z L 6 p t s N + B y P W s d U C 0 H l A N q m 0 A d O q A c U N s E 6 s g B 5 Y B 6 I l D / A V B L A Q I t A B Q A A g A I A C d N V F b W E Q e v p A A A A P Y A A A A S A A A A A A A A A A A A A A A A A A A A A A B D b 2 5 m a W c v U G F j a 2 F n Z S 5 4 b W x Q S w E C L Q A U A A I A C A A n T V R W D 8 r p q 6 Q A A A D p A A A A E w A A A A A A A A A A A A A A A A D w A A A A W 0 N v b n R l b n R f V H l w Z X N d L n h t b F B L A Q I t A B Q A A g A I A C d N V F Y L w w K C T w Q A A O 4 w A A A T A A A A A A A A A A A A A A A A A O E B A A B G b 3 J t d W x h c y 9 T Z W N 0 a W 9 u M S 5 t U E s F B g A A A A A D A A M A w g A A A H 0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3 U A A A A A A A A 2 9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Z W J y Z X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O V Q y M j o y O T o x O C 4 5 M T I z N T U 1 W i I g L z 4 8 R W 5 0 c n k g V H l w Z T 0 i R m l s b E N v b H V t b l R 5 c G V z I i B W Y W x 1 Z T 0 i c 0 F 3 W U d C Z 1 l H Q m d Z R 0 J n W U d C Z 1 l H Q m d Z R E J n T U R B d 0 1 E Q X d N R E F 3 T U R B d 0 1 H Q X d N R E F 3 T U R B d 0 1 E Q X d N R E F 3 W U R B d 0 1 E Q X d N R E F 3 T U R B d 0 1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D b 2 x 1 b W 5 D b 3 V u d C Z x d W 9 0 O z o 2 M S w m c X V v d D t L Z X l D b 2 x 1 b W 5 O Y W 1 l c y Z x d W 9 0 O z p b X S w m c X V v d D t D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V i c m V y b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l U M j M 6 M D U 6 N D U u N j I 4 N T U 3 M V o i I C 8 + P E V u d H J 5 I F R 5 c G U 9 I k Z p b G x D b 2 x 1 b W 5 U e X B l c y I g V m F s d W U 9 I n N B d 1 l H Q m d Z R 0 J n W U d C Z 1 l H Q m d Z R 0 J n W U R C Z 0 1 E Q X d N R E F 3 T U R B d 0 1 E Q X d N R 0 F 3 T U R B d 0 1 E Q X d N R E F 3 T U R B d 1 l E Q X d N R E F 3 T U R B d 0 1 E Q X d N R E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V i c m V y b y A o M i k v Q X V 0 b 1 J l b W 9 2 Z W R D b 2 x 1 b W 5 z M S 5 7 Q 2 9 s d W 1 u M S w w f S Z x d W 9 0 O y w m c X V v d D t T Z W N 0 a W 9 u M S 9 m Z W J y Z X J v I C g y K S 9 B d X R v U m V t b 3 Z l Z E N v b H V t b n M x L n t D b 2 x 1 b W 4 y L D F 9 J n F 1 b 3 Q 7 L C Z x d W 9 0 O 1 N l Y 3 R p b 2 4 x L 2 Z l Y n J l c m 8 g K D I p L 0 F 1 d G 9 S Z W 1 v d m V k Q 2 9 s d W 1 u c z E u e 0 N v b H V t b j M s M n 0 m c X V v d D s s J n F 1 b 3 Q 7 U 2 V j d G l v b j E v Z m V i c m V y b y A o M i k v Q X V 0 b 1 J l b W 9 2 Z W R D b 2 x 1 b W 5 z M S 5 7 Q 2 9 s d W 1 u N C w z f S Z x d W 9 0 O y w m c X V v d D t T Z W N 0 a W 9 u M S 9 m Z W J y Z X J v I C g y K S 9 B d X R v U m V t b 3 Z l Z E N v b H V t b n M x L n t D b 2 x 1 b W 4 1 L D R 9 J n F 1 b 3 Q 7 L C Z x d W 9 0 O 1 N l Y 3 R p b 2 4 x L 2 Z l Y n J l c m 8 g K D I p L 0 F 1 d G 9 S Z W 1 v d m V k Q 2 9 s d W 1 u c z E u e 0 N v b H V t b j Y s N X 0 m c X V v d D s s J n F 1 b 3 Q 7 U 2 V j d G l v b j E v Z m V i c m V y b y A o M i k v Q X V 0 b 1 J l b W 9 2 Z W R D b 2 x 1 b W 5 z M S 5 7 Q 2 9 s d W 1 u N y w 2 f S Z x d W 9 0 O y w m c X V v d D t T Z W N 0 a W 9 u M S 9 m Z W J y Z X J v I C g y K S 9 B d X R v U m V t b 3 Z l Z E N v b H V t b n M x L n t D b 2 x 1 b W 4 4 L D d 9 J n F 1 b 3 Q 7 L C Z x d W 9 0 O 1 N l Y 3 R p b 2 4 x L 2 Z l Y n J l c m 8 g K D I p L 0 F 1 d G 9 S Z W 1 v d m V k Q 2 9 s d W 1 u c z E u e 0 N v b H V t b j k s O H 0 m c X V v d D s s J n F 1 b 3 Q 7 U 2 V j d G l v b j E v Z m V i c m V y b y A o M i k v Q X V 0 b 1 J l b W 9 2 Z W R D b 2 x 1 b W 5 z M S 5 7 Q 2 9 s d W 1 u M T A s O X 0 m c X V v d D s s J n F 1 b 3 Q 7 U 2 V j d G l v b j E v Z m V i c m V y b y A o M i k v Q X V 0 b 1 J l b W 9 2 Z W R D b 2 x 1 b W 5 z M S 5 7 Q 2 9 s d W 1 u M T E s M T B 9 J n F 1 b 3 Q 7 L C Z x d W 9 0 O 1 N l Y 3 R p b 2 4 x L 2 Z l Y n J l c m 8 g K D I p L 0 F 1 d G 9 S Z W 1 v d m V k Q 2 9 s d W 1 u c z E u e 0 N v b H V t b j E y L D E x f S Z x d W 9 0 O y w m c X V v d D t T Z W N 0 a W 9 u M S 9 m Z W J y Z X J v I C g y K S 9 B d X R v U m V t b 3 Z l Z E N v b H V t b n M x L n t D b 2 x 1 b W 4 x M y w x M n 0 m c X V v d D s s J n F 1 b 3 Q 7 U 2 V j d G l v b j E v Z m V i c m V y b y A o M i k v Q X V 0 b 1 J l b W 9 2 Z W R D b 2 x 1 b W 5 z M S 5 7 Q 2 9 s d W 1 u M T Q s M T N 9 J n F 1 b 3 Q 7 L C Z x d W 9 0 O 1 N l Y 3 R p b 2 4 x L 2 Z l Y n J l c m 8 g K D I p L 0 F 1 d G 9 S Z W 1 v d m V k Q 2 9 s d W 1 u c z E u e 0 N v b H V t b j E 1 L D E 0 f S Z x d W 9 0 O y w m c X V v d D t T Z W N 0 a W 9 u M S 9 m Z W J y Z X J v I C g y K S 9 B d X R v U m V t b 3 Z l Z E N v b H V t b n M x L n t D b 2 x 1 b W 4 x N i w x N X 0 m c X V v d D s s J n F 1 b 3 Q 7 U 2 V j d G l v b j E v Z m V i c m V y b y A o M i k v Q X V 0 b 1 J l b W 9 2 Z W R D b 2 x 1 b W 5 z M S 5 7 Q 2 9 s d W 1 u M T c s M T Z 9 J n F 1 b 3 Q 7 L C Z x d W 9 0 O 1 N l Y 3 R p b 2 4 x L 2 Z l Y n J l c m 8 g K D I p L 0 F 1 d G 9 S Z W 1 v d m V k Q 2 9 s d W 1 u c z E u e 0 N v b H V t b j E 4 L D E 3 f S Z x d W 9 0 O y w m c X V v d D t T Z W N 0 a W 9 u M S 9 m Z W J y Z X J v I C g y K S 9 B d X R v U m V t b 3 Z l Z E N v b H V t b n M x L n t D b 2 x 1 b W 4 x O S w x O H 0 m c X V v d D s s J n F 1 b 3 Q 7 U 2 V j d G l v b j E v Z m V i c m V y b y A o M i k v Q X V 0 b 1 J l b W 9 2 Z W R D b 2 x 1 b W 5 z M S 5 7 Q 2 9 s d W 1 u M j A s M T l 9 J n F 1 b 3 Q 7 L C Z x d W 9 0 O 1 N l Y 3 R p b 2 4 x L 2 Z l Y n J l c m 8 g K D I p L 0 F 1 d G 9 S Z W 1 v d m V k Q 2 9 s d W 1 u c z E u e 0 N v b H V t b j I x L D I w f S Z x d W 9 0 O y w m c X V v d D t T Z W N 0 a W 9 u M S 9 m Z W J y Z X J v I C g y K S 9 B d X R v U m V t b 3 Z l Z E N v b H V t b n M x L n t D b 2 x 1 b W 4 y M i w y M X 0 m c X V v d D s s J n F 1 b 3 Q 7 U 2 V j d G l v b j E v Z m V i c m V y b y A o M i k v Q X V 0 b 1 J l b W 9 2 Z W R D b 2 x 1 b W 5 z M S 5 7 Q 2 9 s d W 1 u M j M s M j J 9 J n F 1 b 3 Q 7 L C Z x d W 9 0 O 1 N l Y 3 R p b 2 4 x L 2 Z l Y n J l c m 8 g K D I p L 0 F 1 d G 9 S Z W 1 v d m V k Q 2 9 s d W 1 u c z E u e 0 N v b H V t b j I 0 L D I z f S Z x d W 9 0 O y w m c X V v d D t T Z W N 0 a W 9 u M S 9 m Z W J y Z X J v I C g y K S 9 B d X R v U m V t b 3 Z l Z E N v b H V t b n M x L n t D b 2 x 1 b W 4 y N S w y N H 0 m c X V v d D s s J n F 1 b 3 Q 7 U 2 V j d G l v b j E v Z m V i c m V y b y A o M i k v Q X V 0 b 1 J l b W 9 2 Z W R D b 2 x 1 b W 5 z M S 5 7 Q 2 9 s d W 1 u M j Y s M j V 9 J n F 1 b 3 Q 7 L C Z x d W 9 0 O 1 N l Y 3 R p b 2 4 x L 2 Z l Y n J l c m 8 g K D I p L 0 F 1 d G 9 S Z W 1 v d m V k Q 2 9 s d W 1 u c z E u e 0 N v b H V t b j I 3 L D I 2 f S Z x d W 9 0 O y w m c X V v d D t T Z W N 0 a W 9 u M S 9 m Z W J y Z X J v I C g y K S 9 B d X R v U m V t b 3 Z l Z E N v b H V t b n M x L n t D b 2 x 1 b W 4 y O C w y N 3 0 m c X V v d D s s J n F 1 b 3 Q 7 U 2 V j d G l v b j E v Z m V i c m V y b y A o M i k v Q X V 0 b 1 J l b W 9 2 Z W R D b 2 x 1 b W 5 z M S 5 7 Q 2 9 s d W 1 u M j k s M j h 9 J n F 1 b 3 Q 7 L C Z x d W 9 0 O 1 N l Y 3 R p b 2 4 x L 2 Z l Y n J l c m 8 g K D I p L 0 F 1 d G 9 S Z W 1 v d m V k Q 2 9 s d W 1 u c z E u e 0 N v b H V t b j M w L D I 5 f S Z x d W 9 0 O y w m c X V v d D t T Z W N 0 a W 9 u M S 9 m Z W J y Z X J v I C g y K S 9 B d X R v U m V t b 3 Z l Z E N v b H V t b n M x L n t D b 2 x 1 b W 4 z M S w z M H 0 m c X V v d D s s J n F 1 b 3 Q 7 U 2 V j d G l v b j E v Z m V i c m V y b y A o M i k v Q X V 0 b 1 J l b W 9 2 Z W R D b 2 x 1 b W 5 z M S 5 7 Q 2 9 s d W 1 u M z I s M z F 9 J n F 1 b 3 Q 7 L C Z x d W 9 0 O 1 N l Y 3 R p b 2 4 x L 2 Z l Y n J l c m 8 g K D I p L 0 F 1 d G 9 S Z W 1 v d m V k Q 2 9 s d W 1 u c z E u e 0 N v b H V t b j M z L D M y f S Z x d W 9 0 O y w m c X V v d D t T Z W N 0 a W 9 u M S 9 m Z W J y Z X J v I C g y K S 9 B d X R v U m V t b 3 Z l Z E N v b H V t b n M x L n t D b 2 x 1 b W 4 z N C w z M 3 0 m c X V v d D s s J n F 1 b 3 Q 7 U 2 V j d G l v b j E v Z m V i c m V y b y A o M i k v Q X V 0 b 1 J l b W 9 2 Z W R D b 2 x 1 b W 5 z M S 5 7 Q 2 9 s d W 1 u M z U s M z R 9 J n F 1 b 3 Q 7 L C Z x d W 9 0 O 1 N l Y 3 R p b 2 4 x L 2 Z l Y n J l c m 8 g K D I p L 0 F 1 d G 9 S Z W 1 v d m V k Q 2 9 s d W 1 u c z E u e 0 N v b H V t b j M 2 L D M 1 f S Z x d W 9 0 O y w m c X V v d D t T Z W N 0 a W 9 u M S 9 m Z W J y Z X J v I C g y K S 9 B d X R v U m V t b 3 Z l Z E N v b H V t b n M x L n t D b 2 x 1 b W 4 z N y w z N n 0 m c X V v d D s s J n F 1 b 3 Q 7 U 2 V j d G l v b j E v Z m V i c m V y b y A o M i k v Q X V 0 b 1 J l b W 9 2 Z W R D b 2 x 1 b W 5 z M S 5 7 Q 2 9 s d W 1 u M z g s M z d 9 J n F 1 b 3 Q 7 L C Z x d W 9 0 O 1 N l Y 3 R p b 2 4 x L 2 Z l Y n J l c m 8 g K D I p L 0 F 1 d G 9 S Z W 1 v d m V k Q 2 9 s d W 1 u c z E u e 0 N v b H V t b j M 5 L D M 4 f S Z x d W 9 0 O y w m c X V v d D t T Z W N 0 a W 9 u M S 9 m Z W J y Z X J v I C g y K S 9 B d X R v U m V t b 3 Z l Z E N v b H V t b n M x L n t D b 2 x 1 b W 4 0 M C w z O X 0 m c X V v d D s s J n F 1 b 3 Q 7 U 2 V j d G l v b j E v Z m V i c m V y b y A o M i k v Q X V 0 b 1 J l b W 9 2 Z W R D b 2 x 1 b W 5 z M S 5 7 Q 2 9 s d W 1 u N D E s N D B 9 J n F 1 b 3 Q 7 L C Z x d W 9 0 O 1 N l Y 3 R p b 2 4 x L 2 Z l Y n J l c m 8 g K D I p L 0 F 1 d G 9 S Z W 1 v d m V k Q 2 9 s d W 1 u c z E u e 0 N v b H V t b j Q y L D Q x f S Z x d W 9 0 O y w m c X V v d D t T Z W N 0 a W 9 u M S 9 m Z W J y Z X J v I C g y K S 9 B d X R v U m V t b 3 Z l Z E N v b H V t b n M x L n t D b 2 x 1 b W 4 0 M y w 0 M n 0 m c X V v d D s s J n F 1 b 3 Q 7 U 2 V j d G l v b j E v Z m V i c m V y b y A o M i k v Q X V 0 b 1 J l b W 9 2 Z W R D b 2 x 1 b W 5 z M S 5 7 Q 2 9 s d W 1 u N D Q s N D N 9 J n F 1 b 3 Q 7 L C Z x d W 9 0 O 1 N l Y 3 R p b 2 4 x L 2 Z l Y n J l c m 8 g K D I p L 0 F 1 d G 9 S Z W 1 v d m V k Q 2 9 s d W 1 u c z E u e 0 N v b H V t b j Q 1 L D Q 0 f S Z x d W 9 0 O y w m c X V v d D t T Z W N 0 a W 9 u M S 9 m Z W J y Z X J v I C g y K S 9 B d X R v U m V t b 3 Z l Z E N v b H V t b n M x L n t D b 2 x 1 b W 4 0 N i w 0 N X 0 m c X V v d D s s J n F 1 b 3 Q 7 U 2 V j d G l v b j E v Z m V i c m V y b y A o M i k v Q X V 0 b 1 J l b W 9 2 Z W R D b 2 x 1 b W 5 z M S 5 7 Q 2 9 s d W 1 u N D c s N D Z 9 J n F 1 b 3 Q 7 L C Z x d W 9 0 O 1 N l Y 3 R p b 2 4 x L 2 Z l Y n J l c m 8 g K D I p L 0 F 1 d G 9 S Z W 1 v d m V k Q 2 9 s d W 1 u c z E u e 0 N v b H V t b j Q 4 L D Q 3 f S Z x d W 9 0 O y w m c X V v d D t T Z W N 0 a W 9 u M S 9 m Z W J y Z X J v I C g y K S 9 B d X R v U m V t b 3 Z l Z E N v b H V t b n M x L n t D b 2 x 1 b W 4 0 O S w 0 O H 0 m c X V v d D s s J n F 1 b 3 Q 7 U 2 V j d G l v b j E v Z m V i c m V y b y A o M i k v Q X V 0 b 1 J l b W 9 2 Z W R D b 2 x 1 b W 5 z M S 5 7 Q 2 9 s d W 1 u N T A s N D l 9 J n F 1 b 3 Q 7 L C Z x d W 9 0 O 1 N l Y 3 R p b 2 4 x L 2 Z l Y n J l c m 8 g K D I p L 0 F 1 d G 9 S Z W 1 v d m V k Q 2 9 s d W 1 u c z E u e 0 N v b H V t b j U x L D U w f S Z x d W 9 0 O y w m c X V v d D t T Z W N 0 a W 9 u M S 9 m Z W J y Z X J v I C g y K S 9 B d X R v U m V t b 3 Z l Z E N v b H V t b n M x L n t D b 2 x 1 b W 4 1 M i w 1 M X 0 m c X V v d D s s J n F 1 b 3 Q 7 U 2 V j d G l v b j E v Z m V i c m V y b y A o M i k v Q X V 0 b 1 J l b W 9 2 Z W R D b 2 x 1 b W 5 z M S 5 7 Q 2 9 s d W 1 u N T M s N T J 9 J n F 1 b 3 Q 7 L C Z x d W 9 0 O 1 N l Y 3 R p b 2 4 x L 2 Z l Y n J l c m 8 g K D I p L 0 F 1 d G 9 S Z W 1 v d m V k Q 2 9 s d W 1 u c z E u e 0 N v b H V t b j U 0 L D U z f S Z x d W 9 0 O y w m c X V v d D t T Z W N 0 a W 9 u M S 9 m Z W J y Z X J v I C g y K S 9 B d X R v U m V t b 3 Z l Z E N v b H V t b n M x L n t D b 2 x 1 b W 4 1 N S w 1 N H 0 m c X V v d D s s J n F 1 b 3 Q 7 U 2 V j d G l v b j E v Z m V i c m V y b y A o M i k v Q X V 0 b 1 J l b W 9 2 Z W R D b 2 x 1 b W 5 z M S 5 7 Q 2 9 s d W 1 u N T Y s N T V 9 J n F 1 b 3 Q 7 L C Z x d W 9 0 O 1 N l Y 3 R p b 2 4 x L 2 Z l Y n J l c m 8 g K D I p L 0 F 1 d G 9 S Z W 1 v d m V k Q 2 9 s d W 1 u c z E u e 0 N v b H V t b j U 3 L D U 2 f S Z x d W 9 0 O y w m c X V v d D t T Z W N 0 a W 9 u M S 9 m Z W J y Z X J v I C g y K S 9 B d X R v U m V t b 3 Z l Z E N v b H V t b n M x L n t D b 2 x 1 b W 4 1 O C w 1 N 3 0 m c X V v d D s s J n F 1 b 3 Q 7 U 2 V j d G l v b j E v Z m V i c m V y b y A o M i k v Q X V 0 b 1 J l b W 9 2 Z W R D b 2 x 1 b W 5 z M S 5 7 Q 2 9 s d W 1 u N T k s N T h 9 J n F 1 b 3 Q 7 L C Z x d W 9 0 O 1 N l Y 3 R p b 2 4 x L 2 Z l Y n J l c m 8 g K D I p L 0 F 1 d G 9 S Z W 1 v d m V k Q 2 9 s d W 1 u c z E u e 0 N v b H V t b j Y w L D U 5 f S Z x d W 9 0 O y w m c X V v d D t T Z W N 0 a W 9 u M S 9 m Z W J y Z X J v I C g y K S 9 B d X R v U m V t b 3 Z l Z E N v b H V t b n M x L n t D b 2 x 1 b W 4 2 M S w 2 M H 0 m c X V v d D t d L C Z x d W 9 0 O 0 N v b H V t b k N v d W 5 0 J n F 1 b 3 Q 7 O j Y x L C Z x d W 9 0 O 0 t l e U N v b H V t b k 5 h b W V z J n F 1 b 3 Q 7 O l t d L C Z x d W 9 0 O 0 N v b H V t b k l k Z W 5 0 a X R p Z X M m c X V v d D s 6 W y Z x d W 9 0 O 1 N l Y 3 R p b 2 4 x L 2 Z l Y n J l c m 8 g K D I p L 0 F 1 d G 9 S Z W 1 v d m V k Q 2 9 s d W 1 u c z E u e 0 N v b H V t b j E s M H 0 m c X V v d D s s J n F 1 b 3 Q 7 U 2 V j d G l v b j E v Z m V i c m V y b y A o M i k v Q X V 0 b 1 J l b W 9 2 Z W R D b 2 x 1 b W 5 z M S 5 7 Q 2 9 s d W 1 u M i w x f S Z x d W 9 0 O y w m c X V v d D t T Z W N 0 a W 9 u M S 9 m Z W J y Z X J v I C g y K S 9 B d X R v U m V t b 3 Z l Z E N v b H V t b n M x L n t D b 2 x 1 b W 4 z L D J 9 J n F 1 b 3 Q 7 L C Z x d W 9 0 O 1 N l Y 3 R p b 2 4 x L 2 Z l Y n J l c m 8 g K D I p L 0 F 1 d G 9 S Z W 1 v d m V k Q 2 9 s d W 1 u c z E u e 0 N v b H V t b j Q s M 3 0 m c X V v d D s s J n F 1 b 3 Q 7 U 2 V j d G l v b j E v Z m V i c m V y b y A o M i k v Q X V 0 b 1 J l b W 9 2 Z W R D b 2 x 1 b W 5 z M S 5 7 Q 2 9 s d W 1 u N S w 0 f S Z x d W 9 0 O y w m c X V v d D t T Z W N 0 a W 9 u M S 9 m Z W J y Z X J v I C g y K S 9 B d X R v U m V t b 3 Z l Z E N v b H V t b n M x L n t D b 2 x 1 b W 4 2 L D V 9 J n F 1 b 3 Q 7 L C Z x d W 9 0 O 1 N l Y 3 R p b 2 4 x L 2 Z l Y n J l c m 8 g K D I p L 0 F 1 d G 9 S Z W 1 v d m V k Q 2 9 s d W 1 u c z E u e 0 N v b H V t b j c s N n 0 m c X V v d D s s J n F 1 b 3 Q 7 U 2 V j d G l v b j E v Z m V i c m V y b y A o M i k v Q X V 0 b 1 J l b W 9 2 Z W R D b 2 x 1 b W 5 z M S 5 7 Q 2 9 s d W 1 u O C w 3 f S Z x d W 9 0 O y w m c X V v d D t T Z W N 0 a W 9 u M S 9 m Z W J y Z X J v I C g y K S 9 B d X R v U m V t b 3 Z l Z E N v b H V t b n M x L n t D b 2 x 1 b W 4 5 L D h 9 J n F 1 b 3 Q 7 L C Z x d W 9 0 O 1 N l Y 3 R p b 2 4 x L 2 Z l Y n J l c m 8 g K D I p L 0 F 1 d G 9 S Z W 1 v d m V k Q 2 9 s d W 1 u c z E u e 0 N v b H V t b j E w L D l 9 J n F 1 b 3 Q 7 L C Z x d W 9 0 O 1 N l Y 3 R p b 2 4 x L 2 Z l Y n J l c m 8 g K D I p L 0 F 1 d G 9 S Z W 1 v d m V k Q 2 9 s d W 1 u c z E u e 0 N v b H V t b j E x L D E w f S Z x d W 9 0 O y w m c X V v d D t T Z W N 0 a W 9 u M S 9 m Z W J y Z X J v I C g y K S 9 B d X R v U m V t b 3 Z l Z E N v b H V t b n M x L n t D b 2 x 1 b W 4 x M i w x M X 0 m c X V v d D s s J n F 1 b 3 Q 7 U 2 V j d G l v b j E v Z m V i c m V y b y A o M i k v Q X V 0 b 1 J l b W 9 2 Z W R D b 2 x 1 b W 5 z M S 5 7 Q 2 9 s d W 1 u M T M s M T J 9 J n F 1 b 3 Q 7 L C Z x d W 9 0 O 1 N l Y 3 R p b 2 4 x L 2 Z l Y n J l c m 8 g K D I p L 0 F 1 d G 9 S Z W 1 v d m V k Q 2 9 s d W 1 u c z E u e 0 N v b H V t b j E 0 L D E z f S Z x d W 9 0 O y w m c X V v d D t T Z W N 0 a W 9 u M S 9 m Z W J y Z X J v I C g y K S 9 B d X R v U m V t b 3 Z l Z E N v b H V t b n M x L n t D b 2 x 1 b W 4 x N S w x N H 0 m c X V v d D s s J n F 1 b 3 Q 7 U 2 V j d G l v b j E v Z m V i c m V y b y A o M i k v Q X V 0 b 1 J l b W 9 2 Z W R D b 2 x 1 b W 5 z M S 5 7 Q 2 9 s d W 1 u M T Y s M T V 9 J n F 1 b 3 Q 7 L C Z x d W 9 0 O 1 N l Y 3 R p b 2 4 x L 2 Z l Y n J l c m 8 g K D I p L 0 F 1 d G 9 S Z W 1 v d m V k Q 2 9 s d W 1 u c z E u e 0 N v b H V t b j E 3 L D E 2 f S Z x d W 9 0 O y w m c X V v d D t T Z W N 0 a W 9 u M S 9 m Z W J y Z X J v I C g y K S 9 B d X R v U m V t b 3 Z l Z E N v b H V t b n M x L n t D b 2 x 1 b W 4 x O C w x N 3 0 m c X V v d D s s J n F 1 b 3 Q 7 U 2 V j d G l v b j E v Z m V i c m V y b y A o M i k v Q X V 0 b 1 J l b W 9 2 Z W R D b 2 x 1 b W 5 z M S 5 7 Q 2 9 s d W 1 u M T k s M T h 9 J n F 1 b 3 Q 7 L C Z x d W 9 0 O 1 N l Y 3 R p b 2 4 x L 2 Z l Y n J l c m 8 g K D I p L 0 F 1 d G 9 S Z W 1 v d m V k Q 2 9 s d W 1 u c z E u e 0 N v b H V t b j I w L D E 5 f S Z x d W 9 0 O y w m c X V v d D t T Z W N 0 a W 9 u M S 9 m Z W J y Z X J v I C g y K S 9 B d X R v U m V t b 3 Z l Z E N v b H V t b n M x L n t D b 2 x 1 b W 4 y M S w y M H 0 m c X V v d D s s J n F 1 b 3 Q 7 U 2 V j d G l v b j E v Z m V i c m V y b y A o M i k v Q X V 0 b 1 J l b W 9 2 Z W R D b 2 x 1 b W 5 z M S 5 7 Q 2 9 s d W 1 u M j I s M j F 9 J n F 1 b 3 Q 7 L C Z x d W 9 0 O 1 N l Y 3 R p b 2 4 x L 2 Z l Y n J l c m 8 g K D I p L 0 F 1 d G 9 S Z W 1 v d m V k Q 2 9 s d W 1 u c z E u e 0 N v b H V t b j I z L D I y f S Z x d W 9 0 O y w m c X V v d D t T Z W N 0 a W 9 u M S 9 m Z W J y Z X J v I C g y K S 9 B d X R v U m V t b 3 Z l Z E N v b H V t b n M x L n t D b 2 x 1 b W 4 y N C w y M 3 0 m c X V v d D s s J n F 1 b 3 Q 7 U 2 V j d G l v b j E v Z m V i c m V y b y A o M i k v Q X V 0 b 1 J l b W 9 2 Z W R D b 2 x 1 b W 5 z M S 5 7 Q 2 9 s d W 1 u M j U s M j R 9 J n F 1 b 3 Q 7 L C Z x d W 9 0 O 1 N l Y 3 R p b 2 4 x L 2 Z l Y n J l c m 8 g K D I p L 0 F 1 d G 9 S Z W 1 v d m V k Q 2 9 s d W 1 u c z E u e 0 N v b H V t b j I 2 L D I 1 f S Z x d W 9 0 O y w m c X V v d D t T Z W N 0 a W 9 u M S 9 m Z W J y Z X J v I C g y K S 9 B d X R v U m V t b 3 Z l Z E N v b H V t b n M x L n t D b 2 x 1 b W 4 y N y w y N n 0 m c X V v d D s s J n F 1 b 3 Q 7 U 2 V j d G l v b j E v Z m V i c m V y b y A o M i k v Q X V 0 b 1 J l b W 9 2 Z W R D b 2 x 1 b W 5 z M S 5 7 Q 2 9 s d W 1 u M j g s M j d 9 J n F 1 b 3 Q 7 L C Z x d W 9 0 O 1 N l Y 3 R p b 2 4 x L 2 Z l Y n J l c m 8 g K D I p L 0 F 1 d G 9 S Z W 1 v d m V k Q 2 9 s d W 1 u c z E u e 0 N v b H V t b j I 5 L D I 4 f S Z x d W 9 0 O y w m c X V v d D t T Z W N 0 a W 9 u M S 9 m Z W J y Z X J v I C g y K S 9 B d X R v U m V t b 3 Z l Z E N v b H V t b n M x L n t D b 2 x 1 b W 4 z M C w y O X 0 m c X V v d D s s J n F 1 b 3 Q 7 U 2 V j d G l v b j E v Z m V i c m V y b y A o M i k v Q X V 0 b 1 J l b W 9 2 Z W R D b 2 x 1 b W 5 z M S 5 7 Q 2 9 s d W 1 u M z E s M z B 9 J n F 1 b 3 Q 7 L C Z x d W 9 0 O 1 N l Y 3 R p b 2 4 x L 2 Z l Y n J l c m 8 g K D I p L 0 F 1 d G 9 S Z W 1 v d m V k Q 2 9 s d W 1 u c z E u e 0 N v b H V t b j M y L D M x f S Z x d W 9 0 O y w m c X V v d D t T Z W N 0 a W 9 u M S 9 m Z W J y Z X J v I C g y K S 9 B d X R v U m V t b 3 Z l Z E N v b H V t b n M x L n t D b 2 x 1 b W 4 z M y w z M n 0 m c X V v d D s s J n F 1 b 3 Q 7 U 2 V j d G l v b j E v Z m V i c m V y b y A o M i k v Q X V 0 b 1 J l b W 9 2 Z W R D b 2 x 1 b W 5 z M S 5 7 Q 2 9 s d W 1 u M z Q s M z N 9 J n F 1 b 3 Q 7 L C Z x d W 9 0 O 1 N l Y 3 R p b 2 4 x L 2 Z l Y n J l c m 8 g K D I p L 0 F 1 d G 9 S Z W 1 v d m V k Q 2 9 s d W 1 u c z E u e 0 N v b H V t b j M 1 L D M 0 f S Z x d W 9 0 O y w m c X V v d D t T Z W N 0 a W 9 u M S 9 m Z W J y Z X J v I C g y K S 9 B d X R v U m V t b 3 Z l Z E N v b H V t b n M x L n t D b 2 x 1 b W 4 z N i w z N X 0 m c X V v d D s s J n F 1 b 3 Q 7 U 2 V j d G l v b j E v Z m V i c m V y b y A o M i k v Q X V 0 b 1 J l b W 9 2 Z W R D b 2 x 1 b W 5 z M S 5 7 Q 2 9 s d W 1 u M z c s M z Z 9 J n F 1 b 3 Q 7 L C Z x d W 9 0 O 1 N l Y 3 R p b 2 4 x L 2 Z l Y n J l c m 8 g K D I p L 0 F 1 d G 9 S Z W 1 v d m V k Q 2 9 s d W 1 u c z E u e 0 N v b H V t b j M 4 L D M 3 f S Z x d W 9 0 O y w m c X V v d D t T Z W N 0 a W 9 u M S 9 m Z W J y Z X J v I C g y K S 9 B d X R v U m V t b 3 Z l Z E N v b H V t b n M x L n t D b 2 x 1 b W 4 z O S w z O H 0 m c X V v d D s s J n F 1 b 3 Q 7 U 2 V j d G l v b j E v Z m V i c m V y b y A o M i k v Q X V 0 b 1 J l b W 9 2 Z W R D b 2 x 1 b W 5 z M S 5 7 Q 2 9 s d W 1 u N D A s M z l 9 J n F 1 b 3 Q 7 L C Z x d W 9 0 O 1 N l Y 3 R p b 2 4 x L 2 Z l Y n J l c m 8 g K D I p L 0 F 1 d G 9 S Z W 1 v d m V k Q 2 9 s d W 1 u c z E u e 0 N v b H V t b j Q x L D Q w f S Z x d W 9 0 O y w m c X V v d D t T Z W N 0 a W 9 u M S 9 m Z W J y Z X J v I C g y K S 9 B d X R v U m V t b 3 Z l Z E N v b H V t b n M x L n t D b 2 x 1 b W 4 0 M i w 0 M X 0 m c X V v d D s s J n F 1 b 3 Q 7 U 2 V j d G l v b j E v Z m V i c m V y b y A o M i k v Q X V 0 b 1 J l b W 9 2 Z W R D b 2 x 1 b W 5 z M S 5 7 Q 2 9 s d W 1 u N D M s N D J 9 J n F 1 b 3 Q 7 L C Z x d W 9 0 O 1 N l Y 3 R p b 2 4 x L 2 Z l Y n J l c m 8 g K D I p L 0 F 1 d G 9 S Z W 1 v d m V k Q 2 9 s d W 1 u c z E u e 0 N v b H V t b j Q 0 L D Q z f S Z x d W 9 0 O y w m c X V v d D t T Z W N 0 a W 9 u M S 9 m Z W J y Z X J v I C g y K S 9 B d X R v U m V t b 3 Z l Z E N v b H V t b n M x L n t D b 2 x 1 b W 4 0 N S w 0 N H 0 m c X V v d D s s J n F 1 b 3 Q 7 U 2 V j d G l v b j E v Z m V i c m V y b y A o M i k v Q X V 0 b 1 J l b W 9 2 Z W R D b 2 x 1 b W 5 z M S 5 7 Q 2 9 s d W 1 u N D Y s N D V 9 J n F 1 b 3 Q 7 L C Z x d W 9 0 O 1 N l Y 3 R p b 2 4 x L 2 Z l Y n J l c m 8 g K D I p L 0 F 1 d G 9 S Z W 1 v d m V k Q 2 9 s d W 1 u c z E u e 0 N v b H V t b j Q 3 L D Q 2 f S Z x d W 9 0 O y w m c X V v d D t T Z W N 0 a W 9 u M S 9 m Z W J y Z X J v I C g y K S 9 B d X R v U m V t b 3 Z l Z E N v b H V t b n M x L n t D b 2 x 1 b W 4 0 O C w 0 N 3 0 m c X V v d D s s J n F 1 b 3 Q 7 U 2 V j d G l v b j E v Z m V i c m V y b y A o M i k v Q X V 0 b 1 J l b W 9 2 Z W R D b 2 x 1 b W 5 z M S 5 7 Q 2 9 s d W 1 u N D k s N D h 9 J n F 1 b 3 Q 7 L C Z x d W 9 0 O 1 N l Y 3 R p b 2 4 x L 2 Z l Y n J l c m 8 g K D I p L 0 F 1 d G 9 S Z W 1 v d m V k Q 2 9 s d W 1 u c z E u e 0 N v b H V t b j U w L D Q 5 f S Z x d W 9 0 O y w m c X V v d D t T Z W N 0 a W 9 u M S 9 m Z W J y Z X J v I C g y K S 9 B d X R v U m V t b 3 Z l Z E N v b H V t b n M x L n t D b 2 x 1 b W 4 1 M S w 1 M H 0 m c X V v d D s s J n F 1 b 3 Q 7 U 2 V j d G l v b j E v Z m V i c m V y b y A o M i k v Q X V 0 b 1 J l b W 9 2 Z W R D b 2 x 1 b W 5 z M S 5 7 Q 2 9 s d W 1 u N T I s N T F 9 J n F 1 b 3 Q 7 L C Z x d W 9 0 O 1 N l Y 3 R p b 2 4 x L 2 Z l Y n J l c m 8 g K D I p L 0 F 1 d G 9 S Z W 1 v d m V k Q 2 9 s d W 1 u c z E u e 0 N v b H V t b j U z L D U y f S Z x d W 9 0 O y w m c X V v d D t T Z W N 0 a W 9 u M S 9 m Z W J y Z X J v I C g y K S 9 B d X R v U m V t b 3 Z l Z E N v b H V t b n M x L n t D b 2 x 1 b W 4 1 N C w 1 M 3 0 m c X V v d D s s J n F 1 b 3 Q 7 U 2 V j d G l v b j E v Z m V i c m V y b y A o M i k v Q X V 0 b 1 J l b W 9 2 Z W R D b 2 x 1 b W 5 z M S 5 7 Q 2 9 s d W 1 u N T U s N T R 9 J n F 1 b 3 Q 7 L C Z x d W 9 0 O 1 N l Y 3 R p b 2 4 x L 2 Z l Y n J l c m 8 g K D I p L 0 F 1 d G 9 S Z W 1 v d m V k Q 2 9 s d W 1 u c z E u e 0 N v b H V t b j U 2 L D U 1 f S Z x d W 9 0 O y w m c X V v d D t T Z W N 0 a W 9 u M S 9 m Z W J y Z X J v I C g y K S 9 B d X R v U m V t b 3 Z l Z E N v b H V t b n M x L n t D b 2 x 1 b W 4 1 N y w 1 N n 0 m c X V v d D s s J n F 1 b 3 Q 7 U 2 V j d G l v b j E v Z m V i c m V y b y A o M i k v Q X V 0 b 1 J l b W 9 2 Z W R D b 2 x 1 b W 5 z M S 5 7 Q 2 9 s d W 1 u N T g s N T d 9 J n F 1 b 3 Q 7 L C Z x d W 9 0 O 1 N l Y 3 R p b 2 4 x L 2 Z l Y n J l c m 8 g K D I p L 0 F 1 d G 9 S Z W 1 v d m V k Q 2 9 s d W 1 u c z E u e 0 N v b H V t b j U 5 L D U 4 f S Z x d W 9 0 O y w m c X V v d D t T Z W N 0 a W 9 u M S 9 m Z W J y Z X J v I C g y K S 9 B d X R v U m V t b 3 Z l Z E N v b H V t b n M x L n t D b 2 x 1 b W 4 2 M C w 1 O X 0 m c X V v d D s s J n F 1 b 3 Q 7 U 2 V j d G l v b j E v Z m V i c m V y b y A o M i k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T Y 6 N T g 6 N T U u O T c 3 M D Q y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D E 6 M D I u N j A 2 M T M y O V o i I C 8 + P E V u d H J 5 I F R 5 c G U 9 I k Z p b G x D b 2 x 1 b W 5 U e X B l c y I g V m F s d W U 9 I n N B d 0 1 G I i A v P j x F b n R y e S B U e X B l P S J G a W x s Q 2 9 s d W 1 u T m F t Z X M i I F Z h b H V l P S J z W y Z x d W 9 0 O 0 V 0 a X F 1 Z X R h c y B k Z S B m a W x h L j E m c X V v d D s s J n F 1 b 3 Q 7 R X R p c X V l d G F z I G R l I G Z p b G E u M i Z x d W 9 0 O y w m c X V v d D t T d W 1 h I G R l I E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M i k v Q X V 0 b 1 J l b W 9 2 Z W R D b 2 x 1 b W 5 z M S 5 7 R X R p c X V l d G F z I G R l I G Z p b G E u M S w w f S Z x d W 9 0 O y w m c X V v d D t T Z W N 0 a W 9 u M S 9 U Y W J s Y T I g K D I p L 0 F 1 d G 9 S Z W 1 v d m V k Q 2 9 s d W 1 u c z E u e 0 V 0 a X F 1 Z X R h c y B k Z S B m a W x h L j I s M X 0 m c X V v d D s s J n F 1 b 3 Q 7 U 2 V j d G l v b j E v V G F i b G E y I C g y K S 9 B d X R v U m V t b 3 Z l Z E N v b H V t b n M x L n t T d W 1 h I G R l I E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I p L 0 F 1 d G 9 S Z W 1 v d m V k Q 2 9 s d W 1 u c z E u e 0 V 0 a X F 1 Z X R h c y B k Z S B m a W x h L j E s M H 0 m c X V v d D s s J n F 1 b 3 Q 7 U 2 V j d G l v b j E v V G F i b G E y I C g y K S 9 B d X R v U m V t b 3 Z l Z E N v b H V t b n M x L n t F d G l x d W V 0 Y X M g Z G U g Z m l s Y S 4 y L D F 9 J n F 1 b 3 Q 7 L C Z x d W 9 0 O 1 N l Y 3 R p b 2 4 x L 1 R h Y m x h M i A o M i k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y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T M 6 N D E u O T U z O T A 2 N V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A 4 V D I x O j M 4 O j A z L j U 4 M j Q 4 N z h a I i A v P j x F b n R y e S B U e X B l P S J G a W x s Q 2 9 s d W 1 u V H l w Z X M i I F Z h b H V l P S J z Q X d N R i I g L z 4 8 R W 5 0 c n k g V H l w Z T 0 i R m l s b E N v b H V t b k 5 h b W V z I i B W Y W x 1 Z T 0 i c 1 s m c X V v d D t F c 3 R y d W N 0 d X J h I H B y Z X N 1 c H V l c 3 R h c m l h I G 5 1 Z X Z h L j E m c X V v d D s s J n F 1 b 3 Q 7 R X N 0 c n V j d H V y Y S B w c m V z d X B 1 Z X N 0 Y X J p Y S B u d W V 2 Y S 4 y J n F 1 b 3 Q 7 L C Z x d W 9 0 O 0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z L 0 F 1 d G 9 S Z W 1 v d m V k Q 2 9 s d W 1 u c z E u e 0 V z d H J 1 Y 3 R 1 c m E g c H J l c 3 V w d W V z d G F y a W E g b n V l d m E u M S w w f S Z x d W 9 0 O y w m c X V v d D t T Z W N 0 a W 9 u M S 9 U Y W J s Y T M v Q X V 0 b 1 J l b W 9 2 Z W R D b 2 x 1 b W 5 z M S 5 7 R X N 0 c n V j d H V y Y S B w c m V z d X B 1 Z X N 0 Y X J p Y S B u d W V 2 Y S 4 y L D F 9 J n F 1 b 3 Q 7 L C Z x d W 9 0 O 1 N l Y 3 R p b 2 4 x L 1 R h Y m x h M y 9 B d X R v U m V t b 3 Z l Z E N v b H V t b n M x L n t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M v Q X V 0 b 1 J l b W 9 2 Z W R D b 2 x 1 b W 5 z M S 5 7 R X N 0 c n V j d H V y Y S B w c m V z d X B 1 Z X N 0 Y X J p Y S B u d W V 2 Y S 4 x L D B 9 J n F 1 b 3 Q 7 L C Z x d W 9 0 O 1 N l Y 3 R p b 2 4 x L 1 R h Y m x h M y 9 B d X R v U m V t b 3 Z l Z E N v b H V t b n M x L n t F c 3 R y d W N 0 d X J h I H B y Z X N 1 c H V l c 3 R h c m l h I G 5 1 Z X Z h L j I s M X 0 m c X V v d D s s J n F 1 b 3 Q 7 U 2 V j d G l v b j E v V G F i b G E z L 0 F 1 d G 9 S Z W 1 v d m V k Q 2 9 s d W 1 u c z E u e 0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y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0 O j Q x O j Q 2 L j U 0 M j E 4 M j d a I i A v P j x F b n R y e S B U e X B l P S J G a W x s Q 2 9 s d W 1 u V H l w Z X M i I F Z h b H V l P S J z Q m d Z R 0 J n V T 0 i I C 8 + P E V u d H J 5 I F R 5 c G U 9 I k Z p b G x D b 2 x 1 b W 5 O Y W 1 l c y I g V m F s d W U 9 I n N b J n F 1 b 3 Q 7 T 2 J q Z X R h b C 4 x J n F 1 b 3 Q 7 L C Z x d W 9 0 O 0 9 i a m V 0 Y W w u M i Z x d W 9 0 O y w m c X V v d D t P Y m p l d G F s L j M m c X V v d D s s J n F 1 b 3 Q 7 T 2 J q Z X R h b C 4 0 J n F 1 b 3 Q 7 L C Z x d W 9 0 O 0 1 v b n R v I E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I C g z K S 9 B d X R v U m V t b 3 Z l Z E N v b H V t b n M x L n t P Y m p l d G F s L j E s M H 0 m c X V v d D s s J n F 1 b 3 Q 7 U 2 V j d G l v b j E v V G F i b G E y I C g z K S 9 B d X R v U m V t b 3 Z l Z E N v b H V t b n M x L n t P Y m p l d G F s L j I s M X 0 m c X V v d D s s J n F 1 b 3 Q 7 U 2 V j d G l v b j E v V G F i b G E y I C g z K S 9 B d X R v U m V t b 3 Z l Z E N v b H V t b n M x L n t P Y m p l d G F s L j M s M n 0 m c X V v d D s s J n F 1 b 3 Q 7 U 2 V j d G l v b j E v V G F i b G E y I C g z K S 9 B d X R v U m V t b 3 Z l Z E N v b H V t b n M x L n t P Y m p l d G F s L j Q s M 3 0 m c X V v d D s s J n F 1 b 3 Q 7 U 2 V j d G l v b j E v V G F i b G E y I C g z K S 9 B d X R v U m V t b 3 Z l Z E N v b H V t b n M x L n t N b 2 5 0 b y B K d W 5 p b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Y T I g K D M p L 0 F 1 d G 9 S Z W 1 v d m V k Q 2 9 s d W 1 u c z E u e 0 9 i a m V 0 Y W w u M S w w f S Z x d W 9 0 O y w m c X V v d D t T Z W N 0 a W 9 u M S 9 U Y W J s Y T I g K D M p L 0 F 1 d G 9 S Z W 1 v d m V k Q 2 9 s d W 1 u c z E u e 0 9 i a m V 0 Y W w u M i w x f S Z x d W 9 0 O y w m c X V v d D t T Z W N 0 a W 9 u M S 9 U Y W J s Y T I g K D M p L 0 F 1 d G 9 S Z W 1 v d m V k Q 2 9 s d W 1 u c z E u e 0 9 i a m V 0 Y W w u M y w y f S Z x d W 9 0 O y w m c X V v d D t T Z W N 0 a W 9 u M S 9 U Y W J s Y T I g K D M p L 0 F 1 d G 9 S Z W 1 v d m V k Q 2 9 s d W 1 u c z E u e 0 9 i a m V 0 Y W w u N C w z f S Z x d W 9 0 O y w m c X V v d D t T Z W N 0 a W 9 u M S 9 U Y W J s Y T I g K D M p L 0 F 1 d G 9 S Z W 1 v d m V k Q 2 9 s d W 1 u c z E u e 0 1 v b n R v I E p 1 b m l v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I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M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g 6 M j g 6 N D E u N j Q 1 N z E x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0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N C k v Q X V 0 b 1 J l b W 9 2 Z W R D b 2 x 1 b W 5 z M S 5 7 T 2 J q Z X R v L j E s M H 0 m c X V v d D s s J n F 1 b 3 Q 7 U 2 V j d G l v b j E v V G F i b G E y I C g 0 K S 9 B d X R v U m V t b 3 Z l Z E N v b H V t b n M x L n t P Y m p l d G 8 u M i w x f S Z x d W 9 0 O y w m c X V v d D t T Z W N 0 a W 9 u M S 9 U Y W J s Y T I g K D Q p L 0 F 1 d G 9 S Z W 1 v d m V k Q 2 9 s d W 1 u c z E u e 0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Q p L 0 F 1 d G 9 S Z W 1 v d m V k Q 2 9 s d W 1 u c z E u e 0 9 i a m V 0 b y 4 x L D B 9 J n F 1 b 3 Q 7 L C Z x d W 9 0 O 1 N l Y 3 R p b 2 4 x L 1 R h Y m x h M i A o N C k v Q X V 0 b 1 J l b W 9 2 Z W R D b 2 x 1 b W 5 z M S 5 7 T 2 J q Z X R v L j I s M X 0 m c X V v d D s s J n F 1 b 3 Q 7 U 2 V j d G l v b j E v V G F i b G E y I C g 0 K S 9 B d X R v U m V t b 3 Z l Z E N v b H V t b n M x L n t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Q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4 O j Q 1 O j M x L j M y M z g y M D l a I i A v P j x F b n R y e S B U e X B l P S J G a W x s Q 2 9 s d W 1 u V H l w Z X M i I F Z h b H V l P S J z Q X d N R i I g L z 4 8 R W 5 0 c n k g V H l w Z T 0 i R m l s b E N v b H V t b k 5 h b W V z I i B W Y W x 1 Z T 0 i c 1 s m c X V v d D t D d W V u d G E u M S Z x d W 9 0 O y w m c X V v d D t D d W V u d G E u M i Z x d W 9 0 O y w m c X V v d D t N b 2 5 0 b y B K d W 5 p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Q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y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i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y M V Q x O T o x O T o y N S 4 z N j k 1 M j U z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S n V s a W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J T I w K D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S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U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g x I i A v P j x F b n R y e S B U e X B l P S J G a W x s Q 2 9 s d W 1 u T m F t Z X M i I F Z h b H V l P S J z W y Z x d W 9 0 O 0 N 1 Z W 5 0 Y S 4 x J n F 1 b 3 Q 7 L C Z x d W 9 0 O 0 N 1 Z W 5 0 Y S 4 y J n F 1 b 3 Q 7 L C Z x d W 9 0 O 0 1 v b n R v I E p 1 b m l v J n F 1 b 3 Q 7 X S I g L z 4 8 R W 5 0 c n k g V H l w Z T 0 i R m l s b E x h c 3 R V c G R h d G V k I i B W Y W x 1 Z T 0 i Z D I w M j I t M D k t M j F U M T g 6 N D U 6 M z E u M z I z O D I w O V o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k Z p b G x D b 2 x 1 b W 5 U e X B l c y I g V m F s d W U 9 I n N B d 0 1 G I i A v P j x F b n R y e S B U e X B l P S J G a W x s U 3 R h d H V z I i B W Y W x 1 Z T 0 i c 0 N v b X B s Z X R l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U m V s Y X R p b 2 5 z a G l w S W 5 m b y Z x d W 9 0 O z p b X X 0 i I C 8 + P E V u d H J 5 I F R 5 c G U 9 I k 5 h d m l n Y X R p b 2 5 T d G V w T m F t Z S I g V m F s d W U 9 I n N O Y X Z l Z 2 F j a c O z b i I g L z 4 8 L 1 N 0 Y W J s Z U V u d H J p Z X M + P C 9 J d G V t P j x J d G V t P j x J d G V t T G 9 j Y X R p b 2 4 + P E l 0 Z W 1 U e X B l P k Z v c m 1 1 b G E 8 L 0 l 0 Z W 1 U e X B l P j x J d G V t U G F 0 a D 5 T Z W N 0 a W 9 u M S 9 U Y W J s Y T Q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0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x O V Q x N z o 1 M T o 1 N y 4 4 N D Y 1 M T Y 4 W i I g L z 4 8 R W 5 0 c n k g V H l w Z T 0 i R m l s b E N v b H V t b l R 5 c G V z I i B W Y W x 1 Z T 0 i c 0 F 3 T U Y i I C 8 + P E V u d H J 5 I F R 5 c G U 9 I k Z p b G x D b 2 x 1 b W 5 O Y W 1 l c y I g V m F s d W U 9 I n N b J n F 1 b 3 Q 7 Q 3 V l b n R h I D E u M S Z x d W 9 0 O y w m c X V v d D t D d W V u d G E g M S 4 y J n F 1 b 3 Q 7 L C Z x d W 9 0 O 0 1 v b n R v I H N l c H R p Z W 1 i c m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0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y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M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U y M C g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U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1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i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Q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3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k Z p b G x D b 3 V u d C I g V m F s d W U 9 I m w x O D E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g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O C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g p L 1 R p c G 8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c 8 E Z i J n Y U K y a u l H 9 c n H s w A A A A A C A A A A A A A D Z g A A w A A A A B A A A A A 8 5 K a M w J U r f b O o / i c f C r N 7 A A A A A A S A A A C g A A A A E A A A A P T m z L 8 p j C z Y O h A P q E z x S 8 x Q A A A A y H h N 4 O 8 x f K v v X F P T u S h H y u l V p a X L G n r 8 a V z r G 1 A q 8 E p T r g b 9 a e h c I 6 5 D R T e H r L e c 9 t 9 T 6 Y k B 2 K 1 N K d X C Z Z E L T B 6 1 x u s w r 9 L A m h D + q 8 5 2 P I 0 U A A A A q G b w w z m J q M B Y t q G I k L 4 L k P c J a 7 g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4AF7D-8E31-4C45-BB90-FED4617681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7D5556-B976-4CEC-8F0A-FC3BA4C5B02C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sharepoint/v3"/>
    <ds:schemaRef ds:uri="b826ceb5-efda-4966-bb90-1c1b4e360da2"/>
    <ds:schemaRef ds:uri="http://schemas.microsoft.com/office/2006/metadata/properties"/>
    <ds:schemaRef ds:uri="3e1a5d64-8b76-47bb-8599-b566759b318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5D898E2-7EEA-44E5-AA2B-ABFB8C22B03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C8CF41E-763F-40AA-AFBD-CC7AA28A8F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Cuadro Ingresos 2025 JM</vt:lpstr>
      <vt:lpstr>Cuadro Gastos 2025 JM</vt:lpstr>
      <vt:lpstr>P3 Ejecucion Ingresos y Gas</vt:lpstr>
      <vt:lpstr>Ene</vt:lpstr>
      <vt:lpstr>Feb</vt:lpstr>
      <vt:lpstr>Cuadro Gastos 2024 JM (2)</vt:lpstr>
      <vt:lpstr>Cuadro Gastos 2024 JM Reform</vt:lpstr>
      <vt:lpstr>'P3 Ejecucion Ingresos y Gas'!Print_Area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Rosmeiry Pamela Reyes De Jesús</cp:lastModifiedBy>
  <cp:revision/>
  <cp:lastPrinted>2025-08-19T18:17:05Z</cp:lastPrinted>
  <dcterms:created xsi:type="dcterms:W3CDTF">2021-07-29T18:58:50Z</dcterms:created>
  <dcterms:modified xsi:type="dcterms:W3CDTF">2025-11-18T20:08:41Z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2023-04-14T19:13:36Z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8e5e659e-9fba-4f11-bb18-0c70b360b7f9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0x01010001F4C0031944CA4497875EBBA8830706</vt:lpwstr>
  </property>
  <property fmtid="{D5CDD505-2E9C-101B-9397-08002B2CF9AE}" pid="10" name="MediaServiceImageTags">
    <vt:lpwstr/>
  </property>
</Properties>
</file>