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bgobdo.sharepoint.com/sites/DireccinAdministrativayFinanciera/Documentos compartidos/División de Presupuesto/2026/Ejecución/TRANSPARENCIA/7- Julio/"/>
    </mc:Choice>
  </mc:AlternateContent>
  <xr:revisionPtr revIDLastSave="51" documentId="8_{0B3C4331-4F4F-453E-9FAB-34BD630F7500}" xr6:coauthVersionLast="47" xr6:coauthVersionMax="47" xr10:uidLastSave="{1B620084-4975-4418-9157-861345914A5B}"/>
  <bookViews>
    <workbookView xWindow="-120" yWindow="-120" windowWidth="29040" windowHeight="15720" xr2:uid="{7B6C7F3E-A1C9-430C-BC44-1AF71E5360B9}"/>
  </bookViews>
  <sheets>
    <sheet name="P3 Ejecucion Ingresos y Gas" sheetId="1" r:id="rId1"/>
  </sheets>
  <definedNames>
    <definedName name="Interruptor" comment="Lista para selección de encendido y apagado parametros.">#REF!</definedName>
    <definedName name="_xlnm.Print_Area" localSheetId="0">'P3 Ejecucion Ingresos y Gas'!$A$1:$P$118</definedName>
    <definedName name="Sexo">#REF!</definedName>
    <definedName name="Tabla17" localSheetId="0">#REF!</definedName>
    <definedName name="Tabla17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87" i="1" l="1"/>
  <c r="P87" i="1" s="1"/>
  <c r="P86" i="1" s="1"/>
  <c r="P85" i="1"/>
  <c r="A85" i="1"/>
  <c r="A84" i="1"/>
  <c r="A82" i="1"/>
  <c r="P81" i="1"/>
  <c r="A81" i="1"/>
  <c r="A78" i="1"/>
  <c r="A77" i="1"/>
  <c r="A76" i="1"/>
  <c r="A74" i="1"/>
  <c r="A73" i="1"/>
  <c r="P71" i="1"/>
  <c r="A71" i="1"/>
  <c r="P70" i="1"/>
  <c r="A70" i="1"/>
  <c r="A69" i="1"/>
  <c r="A68" i="1"/>
  <c r="A66" i="1"/>
  <c r="A65" i="1"/>
  <c r="A64" i="1"/>
  <c r="A63" i="1"/>
  <c r="A62" i="1"/>
  <c r="A61" i="1"/>
  <c r="A60" i="1"/>
  <c r="A59" i="1"/>
  <c r="P59" i="1" s="1"/>
  <c r="A58" i="1"/>
  <c r="A56" i="1"/>
  <c r="P55" i="1"/>
  <c r="A55" i="1"/>
  <c r="A54" i="1"/>
  <c r="A53" i="1"/>
  <c r="A52" i="1"/>
  <c r="A51" i="1"/>
  <c r="A49" i="1"/>
  <c r="A48" i="1"/>
  <c r="A47" i="1"/>
  <c r="A46" i="1"/>
  <c r="P46" i="1" s="1"/>
  <c r="P45" i="1"/>
  <c r="A45" i="1"/>
  <c r="P44" i="1"/>
  <c r="A44" i="1"/>
  <c r="P43" i="1"/>
  <c r="A43" i="1"/>
  <c r="A42" i="1"/>
  <c r="A40" i="1"/>
  <c r="A39" i="1"/>
  <c r="A38" i="1"/>
  <c r="A37" i="1"/>
  <c r="A36" i="1"/>
  <c r="A35" i="1"/>
  <c r="A34" i="1"/>
  <c r="A33" i="1"/>
  <c r="A32" i="1"/>
  <c r="P30" i="1"/>
  <c r="A30" i="1"/>
  <c r="A29" i="1"/>
  <c r="A28" i="1"/>
  <c r="A27" i="1"/>
  <c r="A26" i="1"/>
  <c r="A25" i="1"/>
  <c r="A24" i="1"/>
  <c r="A23" i="1"/>
  <c r="A22" i="1"/>
  <c r="A20" i="1"/>
  <c r="A19" i="1"/>
  <c r="P18" i="1"/>
  <c r="A18" i="1"/>
  <c r="P17" i="1"/>
  <c r="A17" i="1"/>
  <c r="P16" i="1"/>
  <c r="A16" i="1"/>
  <c r="P11" i="1"/>
  <c r="P10" i="1"/>
  <c r="P9" i="1" l="1"/>
  <c r="O88" i="1"/>
  <c r="P42" i="1"/>
  <c r="P69" i="1"/>
  <c r="P32" i="1"/>
  <c r="P29" i="1"/>
  <c r="P56" i="1"/>
  <c r="P68" i="1"/>
  <c r="P54" i="1"/>
  <c r="P27" i="1"/>
  <c r="P40" i="1"/>
  <c r="P58" i="1"/>
  <c r="P84" i="1"/>
  <c r="P83" i="1" s="1"/>
  <c r="P26" i="1"/>
  <c r="P28" i="1"/>
  <c r="P63" i="1"/>
  <c r="P78" i="1"/>
  <c r="P82" i="1"/>
  <c r="P80" i="1" s="1"/>
  <c r="P8" i="1"/>
  <c r="P7" i="1" s="1"/>
  <c r="P20" i="1"/>
  <c r="P53" i="1"/>
  <c r="P51" i="1"/>
  <c r="P19" i="1"/>
  <c r="J88" i="1"/>
  <c r="P33" i="1"/>
  <c r="N88" i="1"/>
  <c r="P47" i="1"/>
  <c r="P60" i="1"/>
  <c r="P65" i="1"/>
  <c r="P6" i="1" l="1"/>
  <c r="P12" i="1"/>
  <c r="P15" i="1"/>
  <c r="P67" i="1"/>
  <c r="P79" i="1"/>
  <c r="K88" i="1"/>
  <c r="M88" i="1"/>
  <c r="L88" i="1"/>
  <c r="P23" i="1"/>
  <c r="P52" i="1"/>
  <c r="P50" i="1" s="1"/>
  <c r="P76" i="1"/>
  <c r="P77" i="1"/>
  <c r="P36" i="1"/>
  <c r="P38" i="1"/>
  <c r="P48" i="1"/>
  <c r="P37" i="1"/>
  <c r="P39" i="1"/>
  <c r="P73" i="1"/>
  <c r="P49" i="1"/>
  <c r="P24" i="1"/>
  <c r="P64" i="1"/>
  <c r="P61" i="1"/>
  <c r="P35" i="1"/>
  <c r="P22" i="1"/>
  <c r="P74" i="1"/>
  <c r="P66" i="1"/>
  <c r="P25" i="1"/>
  <c r="P34" i="1"/>
  <c r="P62" i="1"/>
  <c r="P41" i="1" l="1"/>
  <c r="P21" i="1"/>
  <c r="P57" i="1"/>
  <c r="P31" i="1"/>
  <c r="P75" i="1"/>
  <c r="P72" i="1"/>
  <c r="P14" i="1" l="1"/>
  <c r="P88" i="1" s="1"/>
</calcChain>
</file>

<file path=xl/sharedStrings.xml><?xml version="1.0" encoding="utf-8"?>
<sst xmlns="http://schemas.openxmlformats.org/spreadsheetml/2006/main" count="108" uniqueCount="108">
  <si>
    <t>Superintendencia de Bancos</t>
  </si>
  <si>
    <t xml:space="preserve">Ejecución de Ingresos, Gastos y Aplicaciones Financieras </t>
  </si>
  <si>
    <t>En RD$</t>
  </si>
  <si>
    <t>DETALLE</t>
  </si>
  <si>
    <t xml:space="preserve">Enero </t>
  </si>
  <si>
    <t>Febrero</t>
  </si>
  <si>
    <t>Marzo</t>
  </si>
  <si>
    <t>Abril</t>
  </si>
  <si>
    <t>Mayo</t>
  </si>
  <si>
    <t>Junio</t>
  </si>
  <si>
    <t>Julio</t>
  </si>
  <si>
    <t xml:space="preserve">Agosto </t>
  </si>
  <si>
    <t>Septiembre</t>
  </si>
  <si>
    <t>Octubre</t>
  </si>
  <si>
    <t xml:space="preserve">Noviembre </t>
  </si>
  <si>
    <t xml:space="preserve">Diciembre </t>
  </si>
  <si>
    <t xml:space="preserve">Total </t>
  </si>
  <si>
    <t>1 - INGRESOS</t>
  </si>
  <si>
    <t>1.5 - INGRESOS POR CONTRAPRESTACIÓN</t>
  </si>
  <si>
    <t>1.5.1 - VENTAS DE BIENES Y SERVICIOS</t>
  </si>
  <si>
    <t>1.6.1 - RENTAS DE LA PROPIEDAD</t>
  </si>
  <si>
    <t>1.6.4 - INGRESOS DIVERSOS</t>
  </si>
  <si>
    <t>TOTAL INGRESOS</t>
  </si>
  <si>
    <t>2 - GASTOS</t>
  </si>
  <si>
    <t>2.1 - REMUNERACIONES Y CONTRIBUCIONES</t>
  </si>
  <si>
    <t>2.1.1 - REMUNERACIONES</t>
  </si>
  <si>
    <t>2.1.2 - SOBRESUELDOS</t>
  </si>
  <si>
    <t>2.1.3 - DIETAS Y GASTOS DE REPRESENTACIÓN</t>
  </si>
  <si>
    <t>2.1.4 - GRATIFICACIONES Y BONIFICACIONES</t>
  </si>
  <si>
    <t>2.1.5 - CONTRIBUCIONES A LA SEGURIDAD SOCIAL</t>
  </si>
  <si>
    <t>2.2 - CONTRATACIÓN DE SERVICIOS</t>
  </si>
  <si>
    <t>2.2.1 - SERVICIOS BÁSICOS</t>
  </si>
  <si>
    <t>2.2.2 - PUBLICIDAD, IMPRESIÓN Y ENCUADERNACIÓN</t>
  </si>
  <si>
    <t>2.2.3 - VIÁTICOS</t>
  </si>
  <si>
    <t>2.2.4 - TRANSPORTE Y ALMACENAJE</t>
  </si>
  <si>
    <t>2.2.5 - ALQUILERES Y RENTAS</t>
  </si>
  <si>
    <t>2.2.6 - SEGUROS</t>
  </si>
  <si>
    <t>2.2.7 - SERVICIOS DE CONSERVACIÓN, REPARACIONES MENORES E INSTALACIONES TEMPORALES</t>
  </si>
  <si>
    <t>2.2.8 - OTROS SERVICIOS NO INCLUIDOS EN CONCEPTOS ANTERIORES</t>
  </si>
  <si>
    <t>2.2.9 - OTRAS CONTRATACIONES DE SERVICIOS</t>
  </si>
  <si>
    <t>2.3 - MATERIALES Y SUMINISTROS</t>
  </si>
  <si>
    <t>2.3.1 - ALIMENTOS Y PRODUCTOS AGROFORESTALES</t>
  </si>
  <si>
    <t>2.3.2 - TEXTILES Y VESTUARIOS</t>
  </si>
  <si>
    <t>2.3.3 - PRODUCTOS DE PAPEL, CARTÓN E IMPRESOS</t>
  </si>
  <si>
    <t>2.3.4 - PRODUCTOS FARMACÉUTICOS</t>
  </si>
  <si>
    <t>2.3.5 - PRODUCTOS DE CUERO, CAUCHO Y PLÁSTICO</t>
  </si>
  <si>
    <t>2.3.6 - PRODUCTOS DE MINERALES, METÁLICOS Y NO METÁLICOS</t>
  </si>
  <si>
    <t>2.3.7 - COMBUSTIBLES, LUBRICANTES, PRODUCTOS QUÍMICOS Y CONEXOS</t>
  </si>
  <si>
    <t>2.3.8 - GASTOS QUE SE ASIGNARÁN DURANTE EL EJERCICIO (ART. 32 Y 33 LEY 423-06)</t>
  </si>
  <si>
    <t>2.3.9 - PRODUCTOS Y ÚTILES VARIOS</t>
  </si>
  <si>
    <t>2.4 - TRANSFERENCIAS CORRIENTES</t>
  </si>
  <si>
    <t>2.4.1 - TRANSFERENCIAS CORRIENTES AL SECTOR PRIVADO</t>
  </si>
  <si>
    <t>2.4.2 - TRANSFERENCIAS CORRIENTES AL  GOBIERNO GENERAL NACIONAL</t>
  </si>
  <si>
    <t>2.4.3 - TRANSFERENCIAS CORRIENTES A GOBIERNOS GENERALES LOCALES</t>
  </si>
  <si>
    <t>2.4.4 - TRANSFERENCIAS CORRIENTES A EMPRESAS PÚBLICAS NO FINANCIERAS</t>
  </si>
  <si>
    <t>2.4.5 - TRANSFERENCIAS CORRIENTES A INSTITUCIONES PÚBLICAS FINANCIERAS</t>
  </si>
  <si>
    <t>2.4.6 - SUBVENCIONES</t>
  </si>
  <si>
    <t>2.4.7 - TRANSFERENCIAS CORRIENTES AL SECTOR EXTERNO</t>
  </si>
  <si>
    <t>2.4.9 - TRANSFERENCIAS CORRIENTES A OTRAS INSTITUCIONES PÚBLICAS</t>
  </si>
  <si>
    <t>2.5 - TRANSFERENCIAS DE CAPITAL</t>
  </si>
  <si>
    <t>2.5.1 - TRANSFERENCIAS DE CAPITAL AL SECTOR PRIVADO</t>
  </si>
  <si>
    <t>2.5.2 - TRANSFERENCIAS DE CAPITAL AL GOBIERNO GENERAL  NACIONAL</t>
  </si>
  <si>
    <t>2.5.3 - TRANSFERENCIAS DE CAPITAL A GOBIERNOS GENERALES LOCALES</t>
  </si>
  <si>
    <t>2.5.4 - TRANSFERENCIAS DE CAPITAL  A EMPRESAS PÚBLICAS NO FINANCIERAS</t>
  </si>
  <si>
    <t>2.5.6 - TRANSFERENCIAS DE CAPITAL AL SECTOR EXTERNO</t>
  </si>
  <si>
    <t>2.5.9 - TRANSFERENCIAS DE CAPITAL A OTRAS INSTITUCIONES PÚBLICAS</t>
  </si>
  <si>
    <t>2.6 - BIENES MUEBLES, INMUEBLES E INTANGIBLES</t>
  </si>
  <si>
    <t>2.6.1 - MOBILIARIO Y EQUIPO</t>
  </si>
  <si>
    <t>2.6.2 - MOBILIARIO Y EQUIPO AUDIOVISUAL, RECREATIVO Y EDUCACIONAL</t>
  </si>
  <si>
    <t>2.6.3 - EQUIPO E INSTRUMENTAL, CIENTÍFICO Y LABORATORIO</t>
  </si>
  <si>
    <t>2.6.4 - VEHÍCULOS Y EQUIPO DE TRANSPORTE, TRACCIÓN Y ELEVACIÓN</t>
  </si>
  <si>
    <t>2.6.5 - MAQUINARIA, OTROS EQUIPOS Y HERRAMIENTAS</t>
  </si>
  <si>
    <t>2.6.6 - EQUIPOS DE DEFENSA Y SEGURIDAD</t>
  </si>
  <si>
    <t>2.6.7 - ACTIVOS BIOLÓGICOS</t>
  </si>
  <si>
    <t>2.6.8 - BIENES INTANGIBLES</t>
  </si>
  <si>
    <t>2.6.9 - EDIFICIOS, ESTRUCTURAS, TIERRAS, TERRENOS Y OBJETOS DE VALOR</t>
  </si>
  <si>
    <t>2.7 - OBRAS</t>
  </si>
  <si>
    <t>2.7.1 - OBRAS EN EDIFICACIONES</t>
  </si>
  <si>
    <t>2.7.2 - INFRAESTRUCTURA</t>
  </si>
  <si>
    <t>2.7.3 - CONSTRUCCIONES EN BIENES CONCESIONADOS</t>
  </si>
  <si>
    <t>2.7.4 - GASTOS QUE SE ASIGNARÁN DURANTE EL EJERCICIO PARA INVERSIÓN (ART. 32 Y 33 LEY 423-06)</t>
  </si>
  <si>
    <t>2.8 - ADQUISICION DE ACTIVOS FINANCIEROS CON FINES DE POLÍTICA</t>
  </si>
  <si>
    <t>2.8.1 - CONCESIÓN DE PRESTAMOS</t>
  </si>
  <si>
    <t>2.8.2 - ADQUISICIÓN DE TÍTULOS VALORES REPRESENTATIVOS DE DEUDA</t>
  </si>
  <si>
    <t>2.9 - GASTOS FINANCIEROS</t>
  </si>
  <si>
    <t>2.9.1 - INTERESES DE LA DEUDA PÚBLICA INTERNA</t>
  </si>
  <si>
    <t>2.9.2 - INTERESES DE LA DEUDA PUBLICA EXTERNA</t>
  </si>
  <si>
    <t>2.9.4 - COMISIONES Y OTROS GASTOS BANCARIOS DE LA DEUDA PÚBLICA</t>
  </si>
  <si>
    <t>4 - APLICACIONES FINANCIERAS</t>
  </si>
  <si>
    <t>4.1 - INCREMENTO DE ACTIVOS FINANCIEROS</t>
  </si>
  <si>
    <t>4.1.1 - INCREMENTO DE ACTIVOS FINANCIEROS CORRIENTES</t>
  </si>
  <si>
    <t>4.1.2 - INCREMENTO DE ACTIVOS FINANCIEROS NO CORRIENTES</t>
  </si>
  <si>
    <t>4.2 - DISMINUCIÓN DE PASIVOS</t>
  </si>
  <si>
    <t>4.2.1 - DISMINUCIÓN DE PASIVOS CORRIENTES</t>
  </si>
  <si>
    <t>4.2.2 - DISMINUCIÓN DE PASIVOS NO CORRIENTES</t>
  </si>
  <si>
    <t>4.3 - DISMINUCIÓN DE FONDOS DE TERCEROS</t>
  </si>
  <si>
    <t>4.3.5 - DISMINUCIÓN DEPÓSITOS FONDOS DE TERCEROS</t>
  </si>
  <si>
    <t>TOTAL GASTOS Y APLICACIONES FINANCIERAS</t>
  </si>
  <si>
    <t>Fuente: Departamento Administrativo y Financiero</t>
  </si>
  <si>
    <r>
      <rPr>
        <b/>
        <sz val="11"/>
        <color theme="1"/>
        <rFont val="Calibri"/>
        <family val="2"/>
        <scheme val="minor"/>
      </rPr>
      <t>Presupuesto aprobado:</t>
    </r>
    <r>
      <rPr>
        <sz val="11"/>
        <color theme="1"/>
        <rFont val="Calibri"/>
        <family val="2"/>
        <scheme val="minor"/>
      </rPr>
      <t xml:space="preserve"> Se refiere al prepuesto aprobado por la Junta Monetaria</t>
    </r>
  </si>
  <si>
    <r>
      <rPr>
        <b/>
        <sz val="11"/>
        <color theme="1"/>
        <rFont val="Calibri"/>
        <family val="2"/>
        <scheme val="minor"/>
      </rPr>
      <t>Presupuesto modificado:</t>
    </r>
    <r>
      <rPr>
        <sz val="11"/>
        <color theme="1"/>
        <rFont val="Calibri"/>
        <family val="2"/>
        <scheme val="minor"/>
      </rPr>
      <t xml:space="preserve"> Se refiere al presupuesto aprobado en caso de que la Junta Monetaria apruebe un presupuesto complementario.</t>
    </r>
  </si>
  <si>
    <r>
      <rPr>
        <b/>
        <sz val="11"/>
        <color theme="1"/>
        <rFont val="Calibri"/>
        <family val="2"/>
        <scheme val="minor"/>
      </rPr>
      <t>Total devengado:</t>
    </r>
    <r>
      <rPr>
        <sz val="11"/>
        <color theme="1"/>
        <rFont val="Calibri"/>
        <family val="2"/>
        <scheme val="minor"/>
      </rPr>
      <t xml:space="preserve"> Son los recursos financieros que surgen con la obligación de pago por la recepción de conformidad de obras, bienes y servicios oportunamente contratados o, en los casos de gastos sin contraprestación, por haberse cumplido los requisitos administrativos dispuestos por el reglamento de la presente Ley</t>
    </r>
  </si>
  <si>
    <r>
      <rPr>
        <b/>
        <sz val="11"/>
        <color theme="1"/>
        <rFont val="Calibri"/>
        <family val="2"/>
        <scheme val="minor"/>
      </rPr>
      <t>Marcos Fernández Jiménez</t>
    </r>
    <r>
      <rPr>
        <sz val="11"/>
        <color theme="1"/>
        <rFont val="Calibri"/>
        <family val="2"/>
        <scheme val="minor"/>
      </rPr>
      <t xml:space="preserve"> 
Director Departamento Administrativo y Financiero</t>
    </r>
  </si>
  <si>
    <t>Magnolia García Tavárez</t>
  </si>
  <si>
    <t>Director Departamento Administrativo y Financiero</t>
  </si>
  <si>
    <t>Subdirectora Financiera</t>
  </si>
  <si>
    <t>Año 2026</t>
  </si>
  <si>
    <t>1.6 - OTROS INGRESOS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</si>
</sst>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theme="4" tint="0.79998168889431442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4" fontId="0" fillId="0" borderId="0" xfId="0" applyNumberFormat="1"/>
    <xf numFmtId="0" fontId="5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wrapText="1"/>
    </xf>
    <xf numFmtId="164" fontId="3" fillId="0" borderId="4" xfId="0" applyNumberFormat="1" applyFont="1" applyBorder="1"/>
    <xf numFmtId="0" fontId="3" fillId="0" borderId="0" xfId="0" applyFont="1" applyAlignment="1">
      <alignment horizontal="left" wrapText="1" indent="1"/>
    </xf>
    <xf numFmtId="164" fontId="3" fillId="0" borderId="0" xfId="0" applyNumberFormat="1" applyFont="1"/>
    <xf numFmtId="0" fontId="0" fillId="0" borderId="0" xfId="0" applyAlignment="1">
      <alignment horizontal="left" wrapText="1" indent="2"/>
    </xf>
    <xf numFmtId="164" fontId="0" fillId="0" borderId="0" xfId="0" applyNumberFormat="1"/>
    <xf numFmtId="164" fontId="0" fillId="0" borderId="0" xfId="1" applyNumberFormat="1" applyFont="1"/>
    <xf numFmtId="0" fontId="2" fillId="2" borderId="5" xfId="0" applyFont="1" applyFill="1" applyBorder="1" applyAlignment="1">
      <alignment vertical="center" wrapText="1"/>
    </xf>
    <xf numFmtId="164" fontId="2" fillId="2" borderId="5" xfId="0" applyNumberFormat="1" applyFont="1" applyFill="1" applyBorder="1"/>
    <xf numFmtId="0" fontId="0" fillId="0" borderId="0" xfId="0" applyAlignment="1">
      <alignment horizontal="left" wrapText="1"/>
    </xf>
    <xf numFmtId="164" fontId="3" fillId="0" borderId="0" xfId="1" applyNumberFormat="1" applyFont="1"/>
    <xf numFmtId="43" fontId="0" fillId="0" borderId="0" xfId="1" applyFont="1"/>
    <xf numFmtId="4" fontId="3" fillId="0" borderId="0" xfId="0" applyNumberFormat="1" applyFont="1"/>
    <xf numFmtId="164" fontId="0" fillId="0" borderId="0" xfId="1" applyNumberFormat="1" applyFont="1" applyAlignment="1">
      <alignment horizontal="center"/>
    </xf>
    <xf numFmtId="164" fontId="0" fillId="0" borderId="0" xfId="1" applyNumberFormat="1" applyFont="1" applyFill="1"/>
    <xf numFmtId="164" fontId="3" fillId="0" borderId="0" xfId="1" applyNumberFormat="1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center" wrapText="1"/>
    </xf>
    <xf numFmtId="0" fontId="5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 applyAlignment="1">
      <alignment horizontal="left"/>
    </xf>
    <xf numFmtId="0" fontId="0" fillId="0" borderId="0" xfId="0" applyAlignment="1">
      <alignment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top" wrapText="1" readingOrder="1"/>
    </xf>
    <xf numFmtId="0" fontId="6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Comma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456441</xdr:colOff>
      <xdr:row>0</xdr:row>
      <xdr:rowOff>66675</xdr:rowOff>
    </xdr:from>
    <xdr:ext cx="1827879" cy="790575"/>
    <xdr:pic>
      <xdr:nvPicPr>
        <xdr:cNvPr id="2" name="Image" descr="Image">
          <a:extLst>
            <a:ext uri="{FF2B5EF4-FFF2-40B4-BE49-F238E27FC236}">
              <a16:creationId xmlns:a16="http://schemas.microsoft.com/office/drawing/2014/main" id="{23E8B30B-08F0-443E-890C-E73E13CC3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3691" y="66675"/>
          <a:ext cx="1827879" cy="790575"/>
        </a:xfrm>
        <a:prstGeom prst="rect">
          <a:avLst/>
        </a:prstGeom>
        <a:ln w="12700">
          <a:miter lim="400000"/>
        </a:ln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EDF4-E3C8-43B9-B0ED-C44889BE6604}">
  <dimension ref="A1:R124"/>
  <sheetViews>
    <sheetView showGridLines="0" tabSelected="1" view="pageBreakPreview" zoomScale="70" zoomScaleNormal="85" zoomScaleSheetLayoutView="70" workbookViewId="0">
      <pane xSplit="3" ySplit="5" topLeftCell="D6" activePane="bottomRight" state="frozen"/>
      <selection activeCell="L88" sqref="L88"/>
      <selection pane="topRight" activeCell="L88" sqref="L88"/>
      <selection pane="bottomLeft" activeCell="L88" sqref="L88"/>
      <selection pane="bottomRight" activeCell="P14" sqref="P14"/>
    </sheetView>
  </sheetViews>
  <sheetFormatPr defaultColWidth="11.42578125" defaultRowHeight="15" x14ac:dyDescent="0.25"/>
  <cols>
    <col min="1" max="1" width="7.140625" hidden="1" customWidth="1"/>
    <col min="2" max="2" width="5.7109375" hidden="1" customWidth="1"/>
    <col min="3" max="3" width="89.7109375" style="28" bestFit="1" customWidth="1"/>
    <col min="4" max="4" width="17.5703125" bestFit="1" customWidth="1"/>
    <col min="5" max="5" width="18.42578125" customWidth="1"/>
    <col min="6" max="7" width="18.140625" bestFit="1" customWidth="1"/>
    <col min="8" max="8" width="17.7109375" bestFit="1" customWidth="1"/>
    <col min="9" max="9" width="18.140625" style="12" bestFit="1" customWidth="1"/>
    <col min="10" max="11" width="17.28515625" bestFit="1" customWidth="1"/>
    <col min="12" max="12" width="18.140625" bestFit="1" customWidth="1"/>
    <col min="13" max="13" width="19.42578125" bestFit="1" customWidth="1"/>
    <col min="14" max="14" width="18.28515625" customWidth="1"/>
    <col min="15" max="15" width="18.140625" bestFit="1" customWidth="1"/>
    <col min="16" max="16" width="20" bestFit="1" customWidth="1"/>
    <col min="18" max="18" width="20.140625" style="1" bestFit="1" customWidth="1"/>
  </cols>
  <sheetData>
    <row r="1" spans="1:18" ht="28.5" x14ac:dyDescent="0.25">
      <c r="C1" s="30" t="s">
        <v>0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8" ht="15.75" x14ac:dyDescent="0.25">
      <c r="C2" s="32" t="s">
        <v>106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8" ht="15.75" x14ac:dyDescent="0.25">
      <c r="C3" s="34" t="s">
        <v>1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8" ht="15.75" x14ac:dyDescent="0.25">
      <c r="C4" s="35" t="s">
        <v>2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8" ht="14.1" customHeight="1" x14ac:dyDescent="0.25">
      <c r="C5" s="3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5" t="s">
        <v>8</v>
      </c>
      <c r="I5" s="6" t="s">
        <v>9</v>
      </c>
      <c r="J5" s="5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</row>
    <row r="6" spans="1:18" ht="14.1" customHeight="1" x14ac:dyDescent="0.25">
      <c r="C6" s="7" t="s">
        <v>17</v>
      </c>
      <c r="D6" s="8">
        <v>652023826.41000009</v>
      </c>
      <c r="E6" s="8">
        <v>651561872.78000009</v>
      </c>
      <c r="F6" s="8">
        <v>655357226.5200001</v>
      </c>
      <c r="G6" s="8">
        <v>665531065.61000013</v>
      </c>
      <c r="H6" s="8">
        <v>681617537.04000008</v>
      </c>
      <c r="I6" s="8">
        <v>810780579.31000018</v>
      </c>
      <c r="J6" s="8">
        <v>680591454.44000006</v>
      </c>
      <c r="K6" s="8"/>
      <c r="L6" s="8"/>
      <c r="M6" s="8"/>
      <c r="N6" s="8"/>
      <c r="O6" s="8"/>
      <c r="P6" s="8">
        <f t="shared" ref="P6" si="0">SUM(P7,P9)</f>
        <v>4797463562.1100006</v>
      </c>
    </row>
    <row r="7" spans="1:18" ht="14.1" customHeight="1" x14ac:dyDescent="0.25">
      <c r="C7" s="9" t="s">
        <v>18</v>
      </c>
      <c r="D7" s="10">
        <v>558277147.4000001</v>
      </c>
      <c r="E7" s="10">
        <v>558277147.4000001</v>
      </c>
      <c r="F7" s="10">
        <v>558277147.4000001</v>
      </c>
      <c r="G7" s="10">
        <v>558277147.4000001</v>
      </c>
      <c r="H7" s="10">
        <v>558277147.4000001</v>
      </c>
      <c r="I7" s="10">
        <v>558277147.4000001</v>
      </c>
      <c r="J7" s="10">
        <v>558277147.4000001</v>
      </c>
      <c r="K7" s="10"/>
      <c r="L7" s="10"/>
      <c r="M7" s="10"/>
      <c r="N7" s="10"/>
      <c r="O7" s="10"/>
      <c r="P7" s="10">
        <f t="shared" ref="P7" si="1">SUM(P8)</f>
        <v>3907940031.8000007</v>
      </c>
    </row>
    <row r="8" spans="1:18" ht="14.1" customHeight="1" x14ac:dyDescent="0.25">
      <c r="A8">
        <v>151</v>
      </c>
      <c r="C8" s="11" t="s">
        <v>19</v>
      </c>
      <c r="D8" s="12">
        <v>558277147.4000001</v>
      </c>
      <c r="E8" s="12">
        <v>558277147.4000001</v>
      </c>
      <c r="F8" s="12">
        <v>558277147.4000001</v>
      </c>
      <c r="G8" s="12">
        <v>558277147.4000001</v>
      </c>
      <c r="H8" s="12">
        <v>558277147.4000001</v>
      </c>
      <c r="I8" s="12">
        <v>558277147.4000001</v>
      </c>
      <c r="J8" s="12">
        <v>558277147.4000001</v>
      </c>
      <c r="K8" s="12"/>
      <c r="L8" s="12"/>
      <c r="M8" s="12"/>
      <c r="N8" s="12"/>
      <c r="O8" s="12"/>
      <c r="P8" s="13">
        <f>+SUM(D8:O8)</f>
        <v>3907940031.8000007</v>
      </c>
    </row>
    <row r="9" spans="1:18" ht="14.1" customHeight="1" x14ac:dyDescent="0.25">
      <c r="C9" s="9" t="s">
        <v>107</v>
      </c>
      <c r="D9" s="10">
        <v>93746679.009999976</v>
      </c>
      <c r="E9" s="10">
        <v>93284725.38000001</v>
      </c>
      <c r="F9" s="10">
        <v>97080079.120000005</v>
      </c>
      <c r="G9" s="10">
        <v>107253918.20999998</v>
      </c>
      <c r="H9" s="10">
        <v>123340389.64</v>
      </c>
      <c r="I9" s="10">
        <v>252503431.91000003</v>
      </c>
      <c r="J9" s="10">
        <v>122314307.03999999</v>
      </c>
      <c r="K9" s="10"/>
      <c r="L9" s="10"/>
      <c r="M9" s="10"/>
      <c r="N9" s="10"/>
      <c r="O9" s="10"/>
      <c r="P9" s="10">
        <f t="shared" ref="P9" si="2">SUM(P10:P11)</f>
        <v>889523530.31000006</v>
      </c>
    </row>
    <row r="10" spans="1:18" ht="14.1" customHeight="1" x14ac:dyDescent="0.25">
      <c r="A10">
        <v>161</v>
      </c>
      <c r="C10" s="11" t="s">
        <v>20</v>
      </c>
      <c r="D10" s="12">
        <v>92365932.269999981</v>
      </c>
      <c r="E10" s="12">
        <v>92583463.270000011</v>
      </c>
      <c r="F10" s="12">
        <v>96226887.510000005</v>
      </c>
      <c r="G10" s="12">
        <v>106039695.29999998</v>
      </c>
      <c r="H10" s="12">
        <v>122772059.37</v>
      </c>
      <c r="I10" s="12">
        <v>121767734.54000002</v>
      </c>
      <c r="J10" s="12">
        <v>120912662.94999999</v>
      </c>
      <c r="K10" s="12"/>
      <c r="L10" s="12"/>
      <c r="M10" s="12"/>
      <c r="N10" s="12"/>
      <c r="O10" s="12"/>
      <c r="P10" s="13">
        <f>+SUM(D10:O10)</f>
        <v>752668435.21000004</v>
      </c>
    </row>
    <row r="11" spans="1:18" ht="14.1" customHeight="1" x14ac:dyDescent="0.25">
      <c r="A11">
        <v>164</v>
      </c>
      <c r="C11" s="11" t="s">
        <v>21</v>
      </c>
      <c r="D11" s="12">
        <v>1380746.74</v>
      </c>
      <c r="E11" s="12">
        <v>701262.11</v>
      </c>
      <c r="F11" s="12">
        <v>853191.60999999987</v>
      </c>
      <c r="G11" s="12">
        <v>1214222.9099999999</v>
      </c>
      <c r="H11" s="12">
        <v>568330.27</v>
      </c>
      <c r="I11" s="12">
        <v>130735697.37</v>
      </c>
      <c r="J11" s="12">
        <v>1401644.09</v>
      </c>
      <c r="K11" s="12"/>
      <c r="L11" s="12"/>
      <c r="M11" s="12"/>
      <c r="N11" s="12"/>
      <c r="O11" s="12"/>
      <c r="P11" s="13">
        <f t="shared" ref="P11" si="3">+SUM(D11:O11)</f>
        <v>136855095.09999999</v>
      </c>
    </row>
    <row r="12" spans="1:18" ht="14.1" customHeight="1" x14ac:dyDescent="0.25">
      <c r="C12" s="14" t="s">
        <v>22</v>
      </c>
      <c r="D12" s="15">
        <v>652023826.41000009</v>
      </c>
      <c r="E12" s="15">
        <v>651561872.78000009</v>
      </c>
      <c r="F12" s="15">
        <v>655357226.5200001</v>
      </c>
      <c r="G12" s="15">
        <v>665531065.61000013</v>
      </c>
      <c r="H12" s="15">
        <v>681617537.04000008</v>
      </c>
      <c r="I12" s="15">
        <v>810780579.31000018</v>
      </c>
      <c r="J12" s="15">
        <v>680591454.44000006</v>
      </c>
      <c r="K12" s="15"/>
      <c r="L12" s="15"/>
      <c r="M12" s="15"/>
      <c r="N12" s="15"/>
      <c r="O12" s="15"/>
      <c r="P12" s="15">
        <f t="shared" ref="P12" si="4">SUM(P7,P9)</f>
        <v>4797463562.1100006</v>
      </c>
    </row>
    <row r="13" spans="1:18" ht="6.95" customHeight="1" x14ac:dyDescent="0.25">
      <c r="C13" s="16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8" ht="14.1" customHeight="1" x14ac:dyDescent="0.25">
      <c r="C14" s="7" t="s">
        <v>23</v>
      </c>
      <c r="D14" s="8">
        <v>227217620.41000003</v>
      </c>
      <c r="E14" s="8">
        <v>295645910.43000001</v>
      </c>
      <c r="F14" s="8">
        <v>320777150.63999993</v>
      </c>
      <c r="G14" s="8">
        <v>279141819.19999999</v>
      </c>
      <c r="H14" s="8">
        <v>350836419.99000001</v>
      </c>
      <c r="I14" s="8">
        <v>326957788.22999996</v>
      </c>
      <c r="J14" s="8">
        <v>287306743.35999995</v>
      </c>
      <c r="K14" s="8"/>
      <c r="L14" s="8"/>
      <c r="M14" s="8"/>
      <c r="N14" s="8"/>
      <c r="O14" s="8"/>
      <c r="P14" s="8">
        <f t="shared" ref="P14" si="5">SUM(P15,P21,P31,P41,P50,P57,P67,P72,P75)</f>
        <v>2087883452.2599998</v>
      </c>
      <c r="R14"/>
    </row>
    <row r="15" spans="1:18" ht="14.1" customHeight="1" x14ac:dyDescent="0.25">
      <c r="C15" s="9" t="s">
        <v>24</v>
      </c>
      <c r="D15" s="10">
        <v>169527571.85000002</v>
      </c>
      <c r="E15" s="10">
        <v>226951163.01999995</v>
      </c>
      <c r="F15" s="10">
        <v>195980340.77000001</v>
      </c>
      <c r="G15" s="10">
        <v>189838138.31</v>
      </c>
      <c r="H15" s="10">
        <v>185562011.15000001</v>
      </c>
      <c r="I15" s="10">
        <v>198571664.86999997</v>
      </c>
      <c r="J15" s="10">
        <v>179061924.72999996</v>
      </c>
      <c r="K15" s="10"/>
      <c r="L15" s="10"/>
      <c r="M15" s="10"/>
      <c r="N15" s="10"/>
      <c r="O15" s="10"/>
      <c r="P15" s="10">
        <f t="shared" ref="P15" si="6">SUM(P16:P20)</f>
        <v>1345492814.6999998</v>
      </c>
      <c r="R15"/>
    </row>
    <row r="16" spans="1:18" ht="14.1" customHeight="1" x14ac:dyDescent="0.25">
      <c r="A16">
        <f>(LEFT($C16,1)&amp;MID($C16,3,1)&amp;MID($C16,5,1))*1</f>
        <v>211</v>
      </c>
      <c r="C16" s="11" t="s">
        <v>25</v>
      </c>
      <c r="D16" s="12">
        <v>122174826.98</v>
      </c>
      <c r="E16" s="13">
        <v>168122002.50999996</v>
      </c>
      <c r="F16" s="13">
        <v>143667412.16999999</v>
      </c>
      <c r="G16" s="13">
        <v>143453066.35999998</v>
      </c>
      <c r="H16" s="13">
        <v>135394362.63000003</v>
      </c>
      <c r="I16" s="13">
        <v>142455760.86999997</v>
      </c>
      <c r="J16" s="13">
        <v>133320830.33999997</v>
      </c>
      <c r="K16" s="13"/>
      <c r="L16" s="12"/>
      <c r="M16" s="12"/>
      <c r="N16" s="12"/>
      <c r="O16" s="12"/>
      <c r="P16" s="13">
        <f>+SUM(D16:O16)</f>
        <v>988588261.8599999</v>
      </c>
      <c r="R16"/>
    </row>
    <row r="17" spans="1:18" ht="14.1" customHeight="1" x14ac:dyDescent="0.25">
      <c r="A17">
        <f>(LEFT($C17,1)&amp;MID($C17,3,1)&amp;MID($C17,5,1))*1</f>
        <v>212</v>
      </c>
      <c r="C17" s="11" t="s">
        <v>26</v>
      </c>
      <c r="D17" s="12">
        <v>20554231.229999997</v>
      </c>
      <c r="E17" s="13">
        <v>26346593.150000002</v>
      </c>
      <c r="F17" s="13">
        <v>20848294.27</v>
      </c>
      <c r="G17" s="13">
        <v>17691578.02</v>
      </c>
      <c r="H17" s="13">
        <v>21109285.890000001</v>
      </c>
      <c r="I17" s="13">
        <v>23343097.819999997</v>
      </c>
      <c r="J17" s="13">
        <v>16194741.32</v>
      </c>
      <c r="K17" s="13"/>
      <c r="L17" s="12"/>
      <c r="M17" s="12"/>
      <c r="N17" s="12"/>
      <c r="O17" s="12"/>
      <c r="P17" s="13">
        <f t="shared" ref="P17:P20" si="7">+SUM(D17:O17)</f>
        <v>146087821.69999999</v>
      </c>
      <c r="R17"/>
    </row>
    <row r="18" spans="1:18" ht="14.1" customHeight="1" x14ac:dyDescent="0.25">
      <c r="A18">
        <f>(LEFT($C18,1)&amp;MID($C18,3,1)&amp;MID($C18,5,1))*1</f>
        <v>213</v>
      </c>
      <c r="C18" s="11" t="s">
        <v>27</v>
      </c>
      <c r="D18" s="12">
        <v>2031592.6500000004</v>
      </c>
      <c r="E18" s="13">
        <v>1991092.7200000002</v>
      </c>
      <c r="F18" s="13">
        <v>2107935.1500000004</v>
      </c>
      <c r="G18" s="13">
        <v>2172141.5200000005</v>
      </c>
      <c r="H18" s="13">
        <v>2159329.5</v>
      </c>
      <c r="I18" s="13">
        <v>2159329.5</v>
      </c>
      <c r="J18" s="13">
        <v>2159329.5</v>
      </c>
      <c r="K18" s="13"/>
      <c r="L18" s="12"/>
      <c r="M18" s="12"/>
      <c r="N18" s="12"/>
      <c r="O18" s="12"/>
      <c r="P18" s="13">
        <f t="shared" si="7"/>
        <v>14780750.540000003</v>
      </c>
      <c r="R18"/>
    </row>
    <row r="19" spans="1:18" ht="14.1" customHeight="1" x14ac:dyDescent="0.25">
      <c r="A19">
        <f>(LEFT($C19,1)&amp;MID($C19,3,1)&amp;MID($C19,5,1))*1</f>
        <v>214</v>
      </c>
      <c r="C19" s="11" t="s">
        <v>28</v>
      </c>
      <c r="D19" s="12">
        <v>8783938.1499999966</v>
      </c>
      <c r="E19" s="13">
        <v>12993956.699999994</v>
      </c>
      <c r="F19" s="13">
        <v>12476670.029999992</v>
      </c>
      <c r="G19" s="13">
        <v>9628876.069999991</v>
      </c>
      <c r="H19" s="13">
        <v>9814782.1499999873</v>
      </c>
      <c r="I19" s="13">
        <v>13348568.619999992</v>
      </c>
      <c r="J19" s="13">
        <v>10093339.159999985</v>
      </c>
      <c r="K19" s="13"/>
      <c r="L19" s="12"/>
      <c r="M19" s="12"/>
      <c r="N19" s="12"/>
      <c r="O19" s="12"/>
      <c r="P19" s="13">
        <f t="shared" si="7"/>
        <v>77140130.879999936</v>
      </c>
      <c r="R19"/>
    </row>
    <row r="20" spans="1:18" ht="14.1" customHeight="1" x14ac:dyDescent="0.25">
      <c r="A20">
        <f>(LEFT($C20,1)&amp;MID($C20,3,1)&amp;MID($C20,5,1))*1</f>
        <v>215</v>
      </c>
      <c r="C20" s="11" t="s">
        <v>29</v>
      </c>
      <c r="D20" s="12">
        <v>15982982.839999998</v>
      </c>
      <c r="E20" s="13">
        <v>17497517.940000001</v>
      </c>
      <c r="F20" s="13">
        <v>16880029.150000002</v>
      </c>
      <c r="G20" s="13">
        <v>16892476.339999996</v>
      </c>
      <c r="H20" s="13">
        <v>17084250.98</v>
      </c>
      <c r="I20" s="13">
        <v>17264908.059999995</v>
      </c>
      <c r="J20" s="13">
        <v>17293684.41</v>
      </c>
      <c r="K20" s="13"/>
      <c r="L20" s="12"/>
      <c r="M20" s="12"/>
      <c r="N20" s="12"/>
      <c r="O20" s="12"/>
      <c r="P20" s="13">
        <f t="shared" si="7"/>
        <v>118895849.72</v>
      </c>
      <c r="R20"/>
    </row>
    <row r="21" spans="1:18" ht="14.1" customHeight="1" x14ac:dyDescent="0.25">
      <c r="C21" s="9" t="s">
        <v>30</v>
      </c>
      <c r="D21" s="17">
        <v>28836833.500000004</v>
      </c>
      <c r="E21" s="17">
        <v>31522702.240000002</v>
      </c>
      <c r="F21" s="17">
        <v>95246219.609999925</v>
      </c>
      <c r="G21" s="17">
        <v>64906294.18</v>
      </c>
      <c r="H21" s="17">
        <v>92099407.769999996</v>
      </c>
      <c r="I21" s="17">
        <v>77943319.399999991</v>
      </c>
      <c r="J21" s="17">
        <v>57306427.280000001</v>
      </c>
      <c r="K21" s="17"/>
      <c r="L21" s="17"/>
      <c r="M21" s="17"/>
      <c r="N21" s="17"/>
      <c r="O21" s="17"/>
      <c r="P21" s="10">
        <f t="shared" ref="P21" si="8">SUM(P22:P30)</f>
        <v>447861203.9799999</v>
      </c>
      <c r="R21"/>
    </row>
    <row r="22" spans="1:18" ht="14.1" customHeight="1" x14ac:dyDescent="0.25">
      <c r="A22">
        <f t="shared" ref="A22:A30" si="9">(LEFT($C22,1)&amp;MID($C22,3,1)&amp;MID($C22,5,1))*1</f>
        <v>221</v>
      </c>
      <c r="C22" s="11" t="s">
        <v>31</v>
      </c>
      <c r="D22" s="12">
        <v>5013738.09</v>
      </c>
      <c r="E22" s="13">
        <v>1683531.0999999999</v>
      </c>
      <c r="F22" s="13">
        <v>4334027.04</v>
      </c>
      <c r="G22" s="13">
        <v>8541323.7300000004</v>
      </c>
      <c r="H22" s="13">
        <v>5075993.78</v>
      </c>
      <c r="I22" s="13">
        <v>4863885.7</v>
      </c>
      <c r="J22" s="13">
        <v>1556924.7999999998</v>
      </c>
      <c r="K22" s="13"/>
      <c r="L22" s="12"/>
      <c r="M22" s="12"/>
      <c r="N22" s="12"/>
      <c r="O22" s="12"/>
      <c r="P22" s="13">
        <f t="shared" ref="P22:P30" si="10">+SUM(D22:O22)</f>
        <v>31069424.240000002</v>
      </c>
      <c r="R22"/>
    </row>
    <row r="23" spans="1:18" ht="14.1" customHeight="1" x14ac:dyDescent="0.25">
      <c r="A23">
        <f t="shared" si="9"/>
        <v>222</v>
      </c>
      <c r="C23" s="11" t="s">
        <v>32</v>
      </c>
      <c r="D23" s="12">
        <v>5263585</v>
      </c>
      <c r="E23" s="13">
        <v>2208220</v>
      </c>
      <c r="F23" s="13">
        <v>6233081.04</v>
      </c>
      <c r="G23" s="13">
        <v>4733686.84</v>
      </c>
      <c r="H23" s="13">
        <v>3752117.81</v>
      </c>
      <c r="I23" s="13">
        <v>5424056</v>
      </c>
      <c r="J23" s="13">
        <v>5651675.5499999998</v>
      </c>
      <c r="K23" s="13"/>
      <c r="L23" s="12"/>
      <c r="M23" s="12"/>
      <c r="N23" s="12"/>
      <c r="O23" s="12"/>
      <c r="P23" s="13">
        <f t="shared" si="10"/>
        <v>33266422.239999998</v>
      </c>
    </row>
    <row r="24" spans="1:18" ht="14.1" customHeight="1" x14ac:dyDescent="0.25">
      <c r="A24">
        <f t="shared" si="9"/>
        <v>223</v>
      </c>
      <c r="C24" s="11" t="s">
        <v>33</v>
      </c>
      <c r="D24" s="12">
        <v>1019591.5</v>
      </c>
      <c r="E24" s="13">
        <v>3522841.56</v>
      </c>
      <c r="F24" s="13">
        <v>2116094.0100000002</v>
      </c>
      <c r="G24" s="13">
        <v>3350738.9000000004</v>
      </c>
      <c r="H24" s="13">
        <v>1763960.21</v>
      </c>
      <c r="I24" s="13">
        <v>3427813.8799999994</v>
      </c>
      <c r="J24" s="13">
        <v>2505124.37</v>
      </c>
      <c r="K24" s="13"/>
      <c r="L24" s="12"/>
      <c r="M24" s="12"/>
      <c r="N24" s="12"/>
      <c r="O24" s="12"/>
      <c r="P24" s="13">
        <f t="shared" si="10"/>
        <v>17706164.43</v>
      </c>
    </row>
    <row r="25" spans="1:18" ht="14.1" customHeight="1" x14ac:dyDescent="0.25">
      <c r="A25">
        <f t="shared" si="9"/>
        <v>224</v>
      </c>
      <c r="C25" s="11" t="s">
        <v>34</v>
      </c>
      <c r="D25" s="12">
        <v>139525.88</v>
      </c>
      <c r="E25" s="13">
        <v>562068</v>
      </c>
      <c r="F25" s="13">
        <v>482699.95</v>
      </c>
      <c r="G25" s="13">
        <v>286857.14</v>
      </c>
      <c r="H25" s="13">
        <v>104777.51</v>
      </c>
      <c r="I25" s="13">
        <v>401810.93</v>
      </c>
      <c r="J25" s="13">
        <v>1250218.2599999998</v>
      </c>
      <c r="K25" s="13"/>
      <c r="L25" s="12"/>
      <c r="M25" s="12"/>
      <c r="N25" s="12"/>
      <c r="O25" s="12"/>
      <c r="P25" s="13">
        <f t="shared" si="10"/>
        <v>3227957.67</v>
      </c>
    </row>
    <row r="26" spans="1:18" ht="14.1" customHeight="1" x14ac:dyDescent="0.25">
      <c r="A26">
        <f t="shared" si="9"/>
        <v>225</v>
      </c>
      <c r="C26" s="11" t="s">
        <v>35</v>
      </c>
      <c r="D26" s="12">
        <v>4567014.1100000003</v>
      </c>
      <c r="E26" s="13">
        <v>5502723.7400000002</v>
      </c>
      <c r="F26" s="13">
        <v>5742946.9900000002</v>
      </c>
      <c r="G26" s="13">
        <v>13308852.789999999</v>
      </c>
      <c r="H26" s="13">
        <v>56938602.359999999</v>
      </c>
      <c r="I26" s="13">
        <v>25642798.209999997</v>
      </c>
      <c r="J26" s="13">
        <v>7182942.9399999995</v>
      </c>
      <c r="K26" s="13"/>
      <c r="L26" s="12"/>
      <c r="M26" s="12"/>
      <c r="N26" s="12"/>
      <c r="O26" s="12"/>
      <c r="P26" s="13">
        <f t="shared" si="10"/>
        <v>118885881.14</v>
      </c>
    </row>
    <row r="27" spans="1:18" ht="14.1" customHeight="1" x14ac:dyDescent="0.25">
      <c r="A27">
        <f t="shared" si="9"/>
        <v>226</v>
      </c>
      <c r="C27" s="11" t="s">
        <v>36</v>
      </c>
      <c r="D27" s="12">
        <v>7069542.6800000006</v>
      </c>
      <c r="E27" s="13">
        <v>6596617.0800000019</v>
      </c>
      <c r="F27" s="13">
        <v>52755684.029999927</v>
      </c>
      <c r="G27" s="13">
        <v>7576840.6500000022</v>
      </c>
      <c r="H27" s="13">
        <v>8480224.5999999996</v>
      </c>
      <c r="I27" s="13">
        <v>8262856.1699999981</v>
      </c>
      <c r="J27" s="13">
        <v>6332340.1700000018</v>
      </c>
      <c r="K27" s="13"/>
      <c r="L27" s="12"/>
      <c r="M27" s="12"/>
      <c r="N27" s="12"/>
      <c r="O27" s="12"/>
      <c r="P27" s="13">
        <f t="shared" si="10"/>
        <v>97074105.379999936</v>
      </c>
    </row>
    <row r="28" spans="1:18" ht="14.1" customHeight="1" x14ac:dyDescent="0.25">
      <c r="A28">
        <f t="shared" si="9"/>
        <v>227</v>
      </c>
      <c r="C28" s="11" t="s">
        <v>37</v>
      </c>
      <c r="D28" s="12">
        <v>676669.69</v>
      </c>
      <c r="E28" s="13">
        <v>845305.75</v>
      </c>
      <c r="F28" s="13">
        <v>495143.43</v>
      </c>
      <c r="G28" s="13">
        <v>888015.6</v>
      </c>
      <c r="H28" s="13">
        <v>989259.17999999993</v>
      </c>
      <c r="I28" s="13">
        <v>5222365.3600000003</v>
      </c>
      <c r="J28" s="13">
        <v>6348147.3200000003</v>
      </c>
      <c r="K28" s="13"/>
      <c r="L28" s="12"/>
      <c r="M28" s="12"/>
      <c r="N28" s="12"/>
      <c r="O28" s="12"/>
      <c r="P28" s="13">
        <f t="shared" si="10"/>
        <v>15464906.33</v>
      </c>
    </row>
    <row r="29" spans="1:18" ht="14.1" customHeight="1" x14ac:dyDescent="0.25">
      <c r="A29">
        <f t="shared" si="9"/>
        <v>228</v>
      </c>
      <c r="C29" s="11" t="s">
        <v>38</v>
      </c>
      <c r="D29" s="12">
        <v>5368703.8899999997</v>
      </c>
      <c r="E29" s="13">
        <v>7627817.04</v>
      </c>
      <c r="F29" s="13">
        <v>18932031.710000001</v>
      </c>
      <c r="G29" s="13">
        <v>23327037</v>
      </c>
      <c r="H29" s="13">
        <v>10872495.18</v>
      </c>
      <c r="I29" s="13">
        <v>23283112.940000001</v>
      </c>
      <c r="J29" s="13">
        <v>21146880.75</v>
      </c>
      <c r="K29" s="13"/>
      <c r="L29" s="12"/>
      <c r="M29" s="12"/>
      <c r="N29" s="12"/>
      <c r="O29" s="18"/>
      <c r="P29" s="13">
        <f t="shared" si="10"/>
        <v>110558078.51000001</v>
      </c>
    </row>
    <row r="30" spans="1:18" ht="14.1" customHeight="1" x14ac:dyDescent="0.25">
      <c r="A30">
        <f t="shared" si="9"/>
        <v>229</v>
      </c>
      <c r="C30" s="11" t="s">
        <v>39</v>
      </c>
      <c r="D30" s="12">
        <v>-281537.34000000003</v>
      </c>
      <c r="E30" s="13">
        <v>2973577.9699999997</v>
      </c>
      <c r="F30" s="13">
        <v>4154511.41</v>
      </c>
      <c r="G30" s="13">
        <v>2892941.5300000007</v>
      </c>
      <c r="H30" s="13">
        <v>4121977.1400000006</v>
      </c>
      <c r="I30" s="13">
        <v>1414620.21</v>
      </c>
      <c r="J30" s="13">
        <v>5332173.120000001</v>
      </c>
      <c r="K30" s="13"/>
      <c r="L30" s="12"/>
      <c r="M30" s="12"/>
      <c r="N30" s="12"/>
      <c r="O30" s="12"/>
      <c r="P30" s="13">
        <f t="shared" si="10"/>
        <v>20608264.040000003</v>
      </c>
    </row>
    <row r="31" spans="1:18" ht="14.1" customHeight="1" x14ac:dyDescent="0.25">
      <c r="C31" s="9" t="s">
        <v>40</v>
      </c>
      <c r="D31" s="17">
        <v>1016177.55</v>
      </c>
      <c r="E31" s="17">
        <v>1239655.53</v>
      </c>
      <c r="F31" s="17">
        <v>1672962.48</v>
      </c>
      <c r="G31" s="17">
        <v>1027933.67</v>
      </c>
      <c r="H31" s="17">
        <v>2191205.5</v>
      </c>
      <c r="I31" s="17">
        <v>1406800.48</v>
      </c>
      <c r="J31" s="17">
        <v>2553844.84</v>
      </c>
      <c r="K31" s="17"/>
      <c r="L31" s="17"/>
      <c r="M31" s="17"/>
      <c r="N31" s="17"/>
      <c r="O31" s="17"/>
      <c r="P31" s="10">
        <f t="shared" ref="P31" si="11">SUM(P32:P40)</f>
        <v>11108580.049999999</v>
      </c>
      <c r="R31" s="19"/>
    </row>
    <row r="32" spans="1:18" ht="14.1" customHeight="1" x14ac:dyDescent="0.25">
      <c r="A32">
        <f t="shared" ref="A32:A40" si="12">(LEFT($C32,1)&amp;MID($C32,3,1)&amp;MID($C32,5,1))*1</f>
        <v>231</v>
      </c>
      <c r="C32" s="11" t="s">
        <v>41</v>
      </c>
      <c r="D32" s="12">
        <v>29847.249999999996</v>
      </c>
      <c r="E32" s="13">
        <v>345365.71</v>
      </c>
      <c r="F32" s="13">
        <v>217401.82</v>
      </c>
      <c r="G32" s="13">
        <v>355189.02</v>
      </c>
      <c r="H32" s="13">
        <v>100677.63</v>
      </c>
      <c r="I32" s="13">
        <v>147934.09</v>
      </c>
      <c r="J32" s="13">
        <v>415272.61</v>
      </c>
      <c r="K32" s="13"/>
      <c r="L32" s="12"/>
      <c r="M32" s="12"/>
      <c r="N32" s="12"/>
      <c r="O32" s="12"/>
      <c r="P32" s="13">
        <f t="shared" ref="P32:P49" si="13">+SUM(D32:O32)</f>
        <v>1611688.13</v>
      </c>
    </row>
    <row r="33" spans="1:18" ht="14.1" customHeight="1" x14ac:dyDescent="0.25">
      <c r="A33">
        <f t="shared" si="12"/>
        <v>232</v>
      </c>
      <c r="C33" s="11" t="s">
        <v>42</v>
      </c>
      <c r="D33" s="12">
        <v>0</v>
      </c>
      <c r="E33" s="13">
        <v>0</v>
      </c>
      <c r="F33" s="13">
        <v>276421.49</v>
      </c>
      <c r="G33" s="13">
        <v>0</v>
      </c>
      <c r="H33" s="13">
        <v>28193.42</v>
      </c>
      <c r="I33" s="13">
        <v>216552</v>
      </c>
      <c r="J33" s="13">
        <v>68249.72</v>
      </c>
      <c r="K33" s="13"/>
      <c r="L33" s="12"/>
      <c r="M33" s="12"/>
      <c r="N33" s="12"/>
      <c r="O33" s="12"/>
      <c r="P33" s="13">
        <f t="shared" si="13"/>
        <v>589416.63</v>
      </c>
    </row>
    <row r="34" spans="1:18" ht="14.1" customHeight="1" x14ac:dyDescent="0.25">
      <c r="A34">
        <f t="shared" si="12"/>
        <v>233</v>
      </c>
      <c r="C34" s="11" t="s">
        <v>43</v>
      </c>
      <c r="D34" s="12">
        <v>115345</v>
      </c>
      <c r="E34" s="13">
        <v>121935</v>
      </c>
      <c r="F34" s="13">
        <v>229082</v>
      </c>
      <c r="G34" s="13">
        <v>43585</v>
      </c>
      <c r="H34" s="13">
        <v>163150</v>
      </c>
      <c r="I34" s="13">
        <v>278870</v>
      </c>
      <c r="J34" s="13">
        <v>255370</v>
      </c>
      <c r="K34" s="13"/>
      <c r="L34" s="12"/>
      <c r="M34" s="12"/>
      <c r="N34" s="12"/>
      <c r="O34" s="12"/>
      <c r="P34" s="13">
        <f t="shared" si="13"/>
        <v>1207337</v>
      </c>
    </row>
    <row r="35" spans="1:18" ht="14.1" customHeight="1" x14ac:dyDescent="0.25">
      <c r="A35">
        <f t="shared" si="12"/>
        <v>234</v>
      </c>
      <c r="C35" s="11" t="s">
        <v>44</v>
      </c>
      <c r="D35" s="12">
        <v>0</v>
      </c>
      <c r="E35" s="13">
        <v>1728.45</v>
      </c>
      <c r="F35" s="13">
        <v>1969.11</v>
      </c>
      <c r="G35" s="13">
        <v>0</v>
      </c>
      <c r="H35" s="13">
        <v>214685</v>
      </c>
      <c r="I35" s="13">
        <v>0</v>
      </c>
      <c r="J35" s="13">
        <v>0</v>
      </c>
      <c r="K35" s="13"/>
      <c r="L35" s="12"/>
      <c r="M35" s="12"/>
      <c r="N35" s="12"/>
      <c r="O35" s="12"/>
      <c r="P35" s="13">
        <f t="shared" si="13"/>
        <v>218382.56</v>
      </c>
    </row>
    <row r="36" spans="1:18" ht="14.1" customHeight="1" x14ac:dyDescent="0.25">
      <c r="A36">
        <f t="shared" si="12"/>
        <v>235</v>
      </c>
      <c r="C36" s="11" t="s">
        <v>45</v>
      </c>
      <c r="D36" s="12">
        <v>134426.51999999999</v>
      </c>
      <c r="E36" s="13">
        <v>0</v>
      </c>
      <c r="F36" s="13">
        <v>0</v>
      </c>
      <c r="G36" s="13">
        <v>0</v>
      </c>
      <c r="H36" s="13">
        <v>49562.64</v>
      </c>
      <c r="I36" s="13">
        <v>15828</v>
      </c>
      <c r="J36" s="13">
        <v>52600</v>
      </c>
      <c r="K36" s="13"/>
      <c r="L36" s="12"/>
      <c r="M36" s="12"/>
      <c r="N36" s="12"/>
      <c r="O36" s="12"/>
      <c r="P36" s="13">
        <f t="shared" si="13"/>
        <v>252417.15999999997</v>
      </c>
    </row>
    <row r="37" spans="1:18" ht="14.1" customHeight="1" x14ac:dyDescent="0.25">
      <c r="A37">
        <f t="shared" si="12"/>
        <v>236</v>
      </c>
      <c r="C37" s="11" t="s">
        <v>46</v>
      </c>
      <c r="D37" s="12">
        <v>0</v>
      </c>
      <c r="E37" s="13">
        <v>175025.12</v>
      </c>
      <c r="F37" s="13">
        <v>64</v>
      </c>
      <c r="G37" s="13">
        <v>0</v>
      </c>
      <c r="H37" s="13">
        <v>15455</v>
      </c>
      <c r="I37" s="13">
        <v>6763.93</v>
      </c>
      <c r="J37" s="13">
        <v>15271</v>
      </c>
      <c r="K37" s="13"/>
      <c r="L37" s="12"/>
      <c r="M37" s="12"/>
      <c r="N37" s="12"/>
      <c r="O37" s="12"/>
      <c r="P37" s="13">
        <f t="shared" si="13"/>
        <v>212579.05</v>
      </c>
    </row>
    <row r="38" spans="1:18" ht="14.1" customHeight="1" x14ac:dyDescent="0.25">
      <c r="A38">
        <f t="shared" si="12"/>
        <v>237</v>
      </c>
      <c r="C38" s="11" t="s">
        <v>47</v>
      </c>
      <c r="D38" s="12">
        <v>158069.9</v>
      </c>
      <c r="E38" s="13">
        <v>202885.14</v>
      </c>
      <c r="F38" s="13">
        <v>194736.53</v>
      </c>
      <c r="G38" s="13">
        <v>240971.8</v>
      </c>
      <c r="H38" s="13">
        <v>657906.46000000008</v>
      </c>
      <c r="I38" s="13">
        <v>197545.38</v>
      </c>
      <c r="J38" s="13">
        <v>357735.63</v>
      </c>
      <c r="K38" s="13"/>
      <c r="L38" s="12"/>
      <c r="M38" s="12"/>
      <c r="N38" s="12"/>
      <c r="O38" s="12"/>
      <c r="P38" s="13">
        <f t="shared" si="13"/>
        <v>2009850.8399999999</v>
      </c>
    </row>
    <row r="39" spans="1:18" ht="14.1" customHeight="1" x14ac:dyDescent="0.25">
      <c r="A39">
        <f t="shared" si="12"/>
        <v>238</v>
      </c>
      <c r="C39" s="11" t="s">
        <v>48</v>
      </c>
      <c r="D39" s="12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/>
      <c r="L39" s="12"/>
      <c r="M39" s="12"/>
      <c r="N39" s="12"/>
      <c r="O39" s="12"/>
      <c r="P39" s="13">
        <f t="shared" si="13"/>
        <v>0</v>
      </c>
    </row>
    <row r="40" spans="1:18" ht="14.1" customHeight="1" x14ac:dyDescent="0.25">
      <c r="A40">
        <f t="shared" si="12"/>
        <v>239</v>
      </c>
      <c r="C40" s="11" t="s">
        <v>49</v>
      </c>
      <c r="D40" s="12">
        <v>578488.88</v>
      </c>
      <c r="E40" s="13">
        <v>392716.10999999993</v>
      </c>
      <c r="F40" s="13">
        <v>753287.53</v>
      </c>
      <c r="G40" s="13">
        <v>388187.85</v>
      </c>
      <c r="H40" s="13">
        <v>961575.35000000009</v>
      </c>
      <c r="I40" s="13">
        <v>543307.07999999996</v>
      </c>
      <c r="J40" s="13">
        <v>1389345.88</v>
      </c>
      <c r="K40" s="13"/>
      <c r="L40" s="12"/>
      <c r="M40" s="12"/>
      <c r="N40" s="12"/>
      <c r="O40" s="12"/>
      <c r="P40" s="13">
        <f t="shared" si="13"/>
        <v>5006908.68</v>
      </c>
    </row>
    <row r="41" spans="1:18" ht="14.1" customHeight="1" x14ac:dyDescent="0.25">
      <c r="C41" s="9" t="s">
        <v>50</v>
      </c>
      <c r="D41" s="10">
        <v>23121911.890000001</v>
      </c>
      <c r="E41" s="10">
        <v>28673574.789999999</v>
      </c>
      <c r="F41" s="10">
        <v>26898067.329999998</v>
      </c>
      <c r="G41" s="10">
        <v>23125656.209999997</v>
      </c>
      <c r="H41" s="10">
        <v>34398688.890000001</v>
      </c>
      <c r="I41" s="10">
        <v>44238545.649999999</v>
      </c>
      <c r="J41" s="10">
        <v>37687266.089999996</v>
      </c>
      <c r="K41" s="10"/>
      <c r="L41" s="10"/>
      <c r="M41" s="10"/>
      <c r="N41" s="10"/>
      <c r="O41" s="10"/>
      <c r="P41" s="10">
        <f t="shared" ref="P41" si="14">SUM(P42:P49)</f>
        <v>218143710.84999999</v>
      </c>
      <c r="R41" s="19"/>
    </row>
    <row r="42" spans="1:18" ht="14.1" customHeight="1" x14ac:dyDescent="0.25">
      <c r="A42">
        <f t="shared" ref="A42:A49" si="15">(LEFT($C42,1)&amp;MID($C42,3,1)&amp;MID($C42,5,1))*1</f>
        <v>241</v>
      </c>
      <c r="C42" s="11" t="s">
        <v>51</v>
      </c>
      <c r="D42" s="12">
        <v>22013835.02</v>
      </c>
      <c r="E42" s="13">
        <v>27080840.699999999</v>
      </c>
      <c r="F42" s="13">
        <v>25051913.59</v>
      </c>
      <c r="G42" s="13">
        <v>23125656.209999997</v>
      </c>
      <c r="H42" s="13">
        <v>33495612.02</v>
      </c>
      <c r="I42" s="13">
        <v>43346860.469999999</v>
      </c>
      <c r="J42" s="13">
        <v>35903895.729999997</v>
      </c>
      <c r="K42" s="13"/>
      <c r="L42" s="12"/>
      <c r="M42" s="12"/>
      <c r="N42" s="12"/>
      <c r="O42" s="12"/>
      <c r="P42" s="13">
        <f t="shared" si="13"/>
        <v>210018613.73999998</v>
      </c>
    </row>
    <row r="43" spans="1:18" ht="14.1" customHeight="1" x14ac:dyDescent="0.25">
      <c r="A43">
        <f t="shared" si="15"/>
        <v>242</v>
      </c>
      <c r="C43" s="11" t="s">
        <v>52</v>
      </c>
      <c r="D43" s="12">
        <v>1108076.8700000001</v>
      </c>
      <c r="E43" s="13">
        <v>903076.87</v>
      </c>
      <c r="F43" s="13">
        <v>1846153.74</v>
      </c>
      <c r="G43" s="13">
        <v>0</v>
      </c>
      <c r="H43" s="13">
        <v>903076.87</v>
      </c>
      <c r="I43" s="13">
        <v>891685.18</v>
      </c>
      <c r="J43" s="13">
        <v>1783370.36</v>
      </c>
      <c r="K43" s="13"/>
      <c r="L43" s="12"/>
      <c r="M43" s="12"/>
      <c r="N43" s="12"/>
      <c r="O43" s="12"/>
      <c r="P43" s="13">
        <f t="shared" si="13"/>
        <v>7435439.8900000006</v>
      </c>
    </row>
    <row r="44" spans="1:18" ht="14.1" customHeight="1" x14ac:dyDescent="0.25">
      <c r="A44">
        <f t="shared" si="15"/>
        <v>243</v>
      </c>
      <c r="C44" s="11" t="s">
        <v>53</v>
      </c>
      <c r="D44" s="12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/>
      <c r="L44" s="12"/>
      <c r="M44" s="12"/>
      <c r="N44" s="12"/>
      <c r="O44" s="12"/>
      <c r="P44" s="13">
        <f t="shared" si="13"/>
        <v>0</v>
      </c>
    </row>
    <row r="45" spans="1:18" ht="14.1" customHeight="1" x14ac:dyDescent="0.25">
      <c r="A45">
        <f t="shared" si="15"/>
        <v>244</v>
      </c>
      <c r="C45" s="11" t="s">
        <v>54</v>
      </c>
      <c r="D45" s="12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/>
      <c r="L45" s="12"/>
      <c r="M45" s="12"/>
      <c r="N45" s="12"/>
      <c r="O45" s="12"/>
      <c r="P45" s="13">
        <f t="shared" si="13"/>
        <v>0</v>
      </c>
    </row>
    <row r="46" spans="1:18" ht="14.1" customHeight="1" x14ac:dyDescent="0.25">
      <c r="A46">
        <f t="shared" si="15"/>
        <v>245</v>
      </c>
      <c r="C46" s="11" t="s">
        <v>55</v>
      </c>
      <c r="D46" s="12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/>
      <c r="L46" s="12"/>
      <c r="M46" s="12"/>
      <c r="N46" s="12"/>
      <c r="O46" s="12"/>
      <c r="P46" s="13">
        <f t="shared" si="13"/>
        <v>0</v>
      </c>
    </row>
    <row r="47" spans="1:18" ht="14.1" customHeight="1" x14ac:dyDescent="0.25">
      <c r="A47">
        <f t="shared" si="15"/>
        <v>246</v>
      </c>
      <c r="C47" s="11" t="s">
        <v>56</v>
      </c>
      <c r="D47" s="12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/>
      <c r="L47" s="12"/>
      <c r="M47" s="12"/>
      <c r="N47" s="12"/>
      <c r="O47" s="12"/>
      <c r="P47" s="13">
        <f t="shared" si="13"/>
        <v>0</v>
      </c>
    </row>
    <row r="48" spans="1:18" ht="14.1" customHeight="1" x14ac:dyDescent="0.25">
      <c r="A48">
        <f t="shared" si="15"/>
        <v>247</v>
      </c>
      <c r="C48" s="11" t="s">
        <v>57</v>
      </c>
      <c r="D48" s="12">
        <v>0</v>
      </c>
      <c r="E48" s="13">
        <v>689657.22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/>
      <c r="L48" s="12"/>
      <c r="M48" s="12"/>
      <c r="N48" s="12"/>
      <c r="O48" s="12"/>
      <c r="P48" s="13">
        <f t="shared" si="13"/>
        <v>689657.22</v>
      </c>
    </row>
    <row r="49" spans="1:18" ht="14.1" customHeight="1" x14ac:dyDescent="0.25">
      <c r="A49">
        <f t="shared" si="15"/>
        <v>249</v>
      </c>
      <c r="C49" s="11" t="s">
        <v>58</v>
      </c>
      <c r="D49" s="12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/>
      <c r="L49" s="12"/>
      <c r="M49" s="12"/>
      <c r="N49" s="12"/>
      <c r="O49" s="12"/>
      <c r="P49" s="13">
        <f t="shared" si="13"/>
        <v>0</v>
      </c>
    </row>
    <row r="50" spans="1:18" ht="14.1" customHeight="1" x14ac:dyDescent="0.25">
      <c r="C50" s="9" t="s">
        <v>59</v>
      </c>
      <c r="D50" s="17">
        <v>0</v>
      </c>
      <c r="E50" s="17">
        <v>0</v>
      </c>
      <c r="F50" s="17">
        <v>0</v>
      </c>
      <c r="G50" s="13">
        <v>0</v>
      </c>
      <c r="H50" s="13">
        <v>0</v>
      </c>
      <c r="I50" s="13">
        <v>0</v>
      </c>
      <c r="J50" s="13">
        <v>0</v>
      </c>
      <c r="K50" s="13"/>
      <c r="L50" s="12"/>
      <c r="M50" s="12"/>
      <c r="N50" s="12"/>
      <c r="O50" s="17"/>
      <c r="P50" s="17">
        <f t="shared" ref="P50" si="16">SUM(P51:P56)</f>
        <v>0</v>
      </c>
      <c r="R50" s="19"/>
    </row>
    <row r="51" spans="1:18" ht="14.1" customHeight="1" x14ac:dyDescent="0.25">
      <c r="A51">
        <f t="shared" ref="A51:A56" si="17">(LEFT($C51,1)&amp;MID($C51,3,1)&amp;MID($C51,5,1))*1</f>
        <v>251</v>
      </c>
      <c r="C51" s="11" t="s">
        <v>60</v>
      </c>
      <c r="D51" s="12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/>
      <c r="L51" s="12"/>
      <c r="M51" s="12"/>
      <c r="N51" s="12"/>
      <c r="O51" s="12"/>
      <c r="P51" s="13">
        <f t="shared" ref="P51:P56" si="18">+SUM(D51:O51)</f>
        <v>0</v>
      </c>
    </row>
    <row r="52" spans="1:18" ht="14.1" customHeight="1" x14ac:dyDescent="0.25">
      <c r="A52">
        <f t="shared" si="17"/>
        <v>252</v>
      </c>
      <c r="C52" s="11" t="s">
        <v>61</v>
      </c>
      <c r="D52" s="12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/>
      <c r="L52" s="12"/>
      <c r="M52" s="12"/>
      <c r="N52" s="12"/>
      <c r="O52" s="12"/>
      <c r="P52" s="13">
        <f t="shared" si="18"/>
        <v>0</v>
      </c>
    </row>
    <row r="53" spans="1:18" ht="14.1" customHeight="1" x14ac:dyDescent="0.25">
      <c r="A53">
        <f t="shared" si="17"/>
        <v>253</v>
      </c>
      <c r="C53" s="11" t="s">
        <v>62</v>
      </c>
      <c r="D53" s="12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/>
      <c r="L53" s="12"/>
      <c r="M53" s="12"/>
      <c r="N53" s="12"/>
      <c r="O53" s="12"/>
      <c r="P53" s="13">
        <f t="shared" si="18"/>
        <v>0</v>
      </c>
    </row>
    <row r="54" spans="1:18" ht="14.1" customHeight="1" x14ac:dyDescent="0.25">
      <c r="A54">
        <f t="shared" si="17"/>
        <v>254</v>
      </c>
      <c r="C54" s="11" t="s">
        <v>63</v>
      </c>
      <c r="D54" s="12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/>
      <c r="L54" s="12"/>
      <c r="M54" s="12"/>
      <c r="N54" s="12"/>
      <c r="O54" s="12"/>
      <c r="P54" s="13">
        <f t="shared" si="18"/>
        <v>0</v>
      </c>
    </row>
    <row r="55" spans="1:18" ht="14.1" customHeight="1" x14ac:dyDescent="0.25">
      <c r="A55">
        <f t="shared" si="17"/>
        <v>256</v>
      </c>
      <c r="C55" s="11" t="s">
        <v>64</v>
      </c>
      <c r="D55" s="12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/>
      <c r="L55" s="12"/>
      <c r="M55" s="12"/>
      <c r="N55" s="12"/>
      <c r="O55" s="12"/>
      <c r="P55" s="13">
        <f t="shared" si="18"/>
        <v>0</v>
      </c>
    </row>
    <row r="56" spans="1:18" ht="14.1" customHeight="1" x14ac:dyDescent="0.25">
      <c r="A56">
        <f t="shared" si="17"/>
        <v>259</v>
      </c>
      <c r="C56" s="11" t="s">
        <v>65</v>
      </c>
      <c r="D56" s="12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/>
      <c r="L56" s="12"/>
      <c r="M56" s="12"/>
      <c r="N56" s="12"/>
      <c r="O56" s="12"/>
      <c r="P56" s="13">
        <f t="shared" si="18"/>
        <v>0</v>
      </c>
    </row>
    <row r="57" spans="1:18" ht="14.1" customHeight="1" x14ac:dyDescent="0.25">
      <c r="C57" s="9" t="s">
        <v>66</v>
      </c>
      <c r="D57" s="17">
        <v>4715125.62</v>
      </c>
      <c r="E57" s="17">
        <v>7258814.8499999996</v>
      </c>
      <c r="F57" s="17">
        <v>979560.45</v>
      </c>
      <c r="G57" s="17">
        <v>243796.83</v>
      </c>
      <c r="H57" s="17">
        <v>36585106.68</v>
      </c>
      <c r="I57" s="17">
        <v>751425.84</v>
      </c>
      <c r="J57" s="17">
        <v>6852396.4799999995</v>
      </c>
      <c r="K57" s="17"/>
      <c r="L57" s="17"/>
      <c r="M57" s="17"/>
      <c r="N57" s="17"/>
      <c r="O57" s="17"/>
      <c r="P57" s="10">
        <f t="shared" ref="P57" si="19">SUM(P58:P66)</f>
        <v>57386226.75</v>
      </c>
      <c r="R57" s="19"/>
    </row>
    <row r="58" spans="1:18" ht="14.1" customHeight="1" x14ac:dyDescent="0.25">
      <c r="A58">
        <f t="shared" ref="A58:A66" si="20">(LEFT($C58,1)&amp;MID($C58,3,1)&amp;MID($C58,5,1))*1</f>
        <v>261</v>
      </c>
      <c r="C58" s="11" t="s">
        <v>67</v>
      </c>
      <c r="D58" s="12">
        <v>1103936</v>
      </c>
      <c r="E58" s="13">
        <v>0</v>
      </c>
      <c r="F58" s="13">
        <v>0</v>
      </c>
      <c r="G58" s="13">
        <v>246200</v>
      </c>
      <c r="H58" s="13">
        <v>48207.64</v>
      </c>
      <c r="I58" s="13">
        <v>205740</v>
      </c>
      <c r="J58" s="13">
        <v>0</v>
      </c>
      <c r="K58" s="13"/>
      <c r="L58" s="12"/>
      <c r="M58" s="12"/>
      <c r="N58" s="12"/>
      <c r="O58" s="12"/>
      <c r="P58" s="13">
        <f>+SUM(D58:O58)</f>
        <v>1604083.64</v>
      </c>
    </row>
    <row r="59" spans="1:18" ht="14.1" customHeight="1" x14ac:dyDescent="0.25">
      <c r="A59">
        <f t="shared" si="20"/>
        <v>262</v>
      </c>
      <c r="C59" s="11" t="s">
        <v>68</v>
      </c>
      <c r="D59" s="12">
        <v>0</v>
      </c>
      <c r="E59" s="13">
        <v>0</v>
      </c>
      <c r="F59" s="13">
        <v>0</v>
      </c>
      <c r="G59" s="13">
        <v>-194690</v>
      </c>
      <c r="H59" s="13">
        <v>194690</v>
      </c>
      <c r="I59" s="13">
        <v>0</v>
      </c>
      <c r="J59" s="13">
        <v>47500</v>
      </c>
      <c r="K59" s="13"/>
      <c r="L59" s="12"/>
      <c r="M59" s="12"/>
      <c r="N59" s="12"/>
      <c r="O59" s="12"/>
      <c r="P59" s="13">
        <f t="shared" ref="P59:P71" si="21">+SUM(D59:O59)</f>
        <v>47500</v>
      </c>
    </row>
    <row r="60" spans="1:18" ht="14.1" customHeight="1" x14ac:dyDescent="0.25">
      <c r="A60">
        <f t="shared" si="20"/>
        <v>263</v>
      </c>
      <c r="C60" s="11" t="s">
        <v>69</v>
      </c>
      <c r="D60" s="12">
        <v>0</v>
      </c>
      <c r="E60" s="13">
        <v>0</v>
      </c>
      <c r="F60" s="13">
        <v>0</v>
      </c>
      <c r="G60" s="13">
        <v>4647.9799999999996</v>
      </c>
      <c r="H60" s="13">
        <v>0</v>
      </c>
      <c r="I60" s="13">
        <v>0</v>
      </c>
      <c r="J60" s="13">
        <v>0</v>
      </c>
      <c r="K60" s="13"/>
      <c r="L60" s="12"/>
      <c r="M60" s="12"/>
      <c r="N60" s="12"/>
      <c r="O60" s="12"/>
      <c r="P60" s="13">
        <f t="shared" si="21"/>
        <v>4647.9799999999996</v>
      </c>
    </row>
    <row r="61" spans="1:18" ht="14.1" customHeight="1" x14ac:dyDescent="0.25">
      <c r="A61">
        <f t="shared" si="20"/>
        <v>264</v>
      </c>
      <c r="C61" s="11" t="s">
        <v>70</v>
      </c>
      <c r="D61" s="12">
        <v>0</v>
      </c>
      <c r="E61" s="13">
        <v>2645.42</v>
      </c>
      <c r="F61" s="13">
        <v>0</v>
      </c>
      <c r="G61" s="13">
        <v>2540.0100000000002</v>
      </c>
      <c r="H61" s="13">
        <v>0</v>
      </c>
      <c r="I61" s="13">
        <v>0</v>
      </c>
      <c r="J61" s="13">
        <v>0</v>
      </c>
      <c r="K61" s="13"/>
      <c r="L61" s="12"/>
      <c r="M61" s="12"/>
      <c r="N61" s="12"/>
      <c r="O61" s="12"/>
      <c r="P61" s="13">
        <f t="shared" si="21"/>
        <v>5185.43</v>
      </c>
    </row>
    <row r="62" spans="1:18" ht="14.1" customHeight="1" x14ac:dyDescent="0.25">
      <c r="A62">
        <f t="shared" si="20"/>
        <v>265</v>
      </c>
      <c r="C62" s="11" t="s">
        <v>71</v>
      </c>
      <c r="D62" s="12">
        <v>3314309.04</v>
      </c>
      <c r="E62" s="13">
        <v>7174466.0800000001</v>
      </c>
      <c r="F62" s="13">
        <v>1.8189894035458565E-12</v>
      </c>
      <c r="G62" s="13">
        <v>-6.9348971010185778E-12</v>
      </c>
      <c r="H62" s="13">
        <v>40903.039999999994</v>
      </c>
      <c r="I62" s="13">
        <v>174894</v>
      </c>
      <c r="J62" s="13">
        <v>6557635.9199999999</v>
      </c>
      <c r="K62" s="13"/>
      <c r="L62" s="12"/>
      <c r="M62" s="12"/>
      <c r="N62" s="12"/>
      <c r="O62" s="12"/>
      <c r="P62" s="13">
        <f t="shared" si="21"/>
        <v>17262208.079999998</v>
      </c>
    </row>
    <row r="63" spans="1:18" ht="14.1" customHeight="1" x14ac:dyDescent="0.25">
      <c r="A63">
        <f t="shared" si="20"/>
        <v>266</v>
      </c>
      <c r="C63" s="11" t="s">
        <v>72</v>
      </c>
      <c r="D63" s="12">
        <v>40162.480000000003</v>
      </c>
      <c r="E63" s="13">
        <v>0</v>
      </c>
      <c r="F63" s="13">
        <v>611998.15</v>
      </c>
      <c r="G63" s="13">
        <v>0</v>
      </c>
      <c r="H63" s="13">
        <v>0</v>
      </c>
      <c r="I63" s="13">
        <v>0</v>
      </c>
      <c r="J63" s="13">
        <v>247260.56</v>
      </c>
      <c r="K63" s="13"/>
      <c r="L63" s="12"/>
      <c r="M63" s="12"/>
      <c r="N63" s="12"/>
      <c r="O63" s="12"/>
      <c r="P63" s="13">
        <f t="shared" si="21"/>
        <v>899421.19</v>
      </c>
    </row>
    <row r="64" spans="1:18" ht="14.1" customHeight="1" x14ac:dyDescent="0.25">
      <c r="A64">
        <f t="shared" si="20"/>
        <v>267</v>
      </c>
      <c r="C64" s="11" t="s">
        <v>73</v>
      </c>
      <c r="D64" s="12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/>
      <c r="L64" s="12"/>
      <c r="M64" s="12"/>
      <c r="N64" s="12"/>
      <c r="O64" s="12"/>
      <c r="P64" s="13">
        <f t="shared" si="21"/>
        <v>0</v>
      </c>
    </row>
    <row r="65" spans="1:18" ht="14.1" customHeight="1" x14ac:dyDescent="0.25">
      <c r="A65">
        <f t="shared" si="20"/>
        <v>268</v>
      </c>
      <c r="C65" s="11" t="s">
        <v>74</v>
      </c>
      <c r="D65" s="12">
        <v>256718.1</v>
      </c>
      <c r="E65" s="13">
        <v>63348.67</v>
      </c>
      <c r="F65" s="13">
        <v>367562.3</v>
      </c>
      <c r="G65" s="13">
        <v>185098.84</v>
      </c>
      <c r="H65" s="13">
        <v>0</v>
      </c>
      <c r="I65" s="13">
        <v>355585.42</v>
      </c>
      <c r="J65" s="13">
        <v>0</v>
      </c>
      <c r="K65" s="13"/>
      <c r="L65" s="12"/>
      <c r="M65" s="12"/>
      <c r="N65" s="12"/>
      <c r="O65" s="12"/>
      <c r="P65" s="13">
        <f t="shared" si="21"/>
        <v>1228313.33</v>
      </c>
    </row>
    <row r="66" spans="1:18" ht="14.1" customHeight="1" x14ac:dyDescent="0.25">
      <c r="A66">
        <f t="shared" si="20"/>
        <v>269</v>
      </c>
      <c r="C66" s="11" t="s">
        <v>75</v>
      </c>
      <c r="D66" s="12">
        <v>0</v>
      </c>
      <c r="E66" s="13">
        <v>18354.68</v>
      </c>
      <c r="F66" s="13">
        <v>0</v>
      </c>
      <c r="G66" s="13">
        <v>0</v>
      </c>
      <c r="H66" s="13">
        <v>36301306</v>
      </c>
      <c r="I66" s="13">
        <v>15206.42</v>
      </c>
      <c r="J66" s="13">
        <v>0</v>
      </c>
      <c r="K66" s="13"/>
      <c r="L66" s="12"/>
      <c r="M66" s="12"/>
      <c r="N66" s="12"/>
      <c r="O66" s="12"/>
      <c r="P66" s="13">
        <f t="shared" si="21"/>
        <v>36334867.100000001</v>
      </c>
    </row>
    <row r="67" spans="1:18" ht="14.1" customHeight="1" x14ac:dyDescent="0.25">
      <c r="C67" s="9" t="s">
        <v>76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4046031.99</v>
      </c>
      <c r="J67" s="17">
        <v>3844883.94</v>
      </c>
      <c r="K67" s="17"/>
      <c r="L67" s="17"/>
      <c r="M67" s="12"/>
      <c r="N67" s="17"/>
      <c r="O67" s="17"/>
      <c r="P67" s="10">
        <f t="shared" ref="P67" si="22">SUM(P68:P71)</f>
        <v>7890915.9299999997</v>
      </c>
      <c r="R67" s="19"/>
    </row>
    <row r="68" spans="1:18" ht="14.1" customHeight="1" x14ac:dyDescent="0.25">
      <c r="A68">
        <f>(LEFT($C68,1)&amp;MID($C68,3,1)&amp;MID($C68,5,1))*1</f>
        <v>271</v>
      </c>
      <c r="C68" s="11" t="s">
        <v>77</v>
      </c>
      <c r="D68" s="12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/>
      <c r="L68" s="12"/>
      <c r="M68" s="12"/>
      <c r="N68" s="12"/>
      <c r="O68" s="12"/>
      <c r="P68" s="13">
        <f>+SUM(D68:O68)</f>
        <v>0</v>
      </c>
    </row>
    <row r="69" spans="1:18" ht="14.1" customHeight="1" x14ac:dyDescent="0.25">
      <c r="A69">
        <f>(LEFT($C69,1)&amp;MID($C69,3,1)&amp;MID($C69,5,1))*1</f>
        <v>272</v>
      </c>
      <c r="C69" s="11" t="s">
        <v>78</v>
      </c>
      <c r="D69" s="12">
        <v>0</v>
      </c>
      <c r="E69" s="13">
        <v>0</v>
      </c>
      <c r="F69" s="13">
        <v>0</v>
      </c>
      <c r="G69" s="13">
        <v>0</v>
      </c>
      <c r="H69" s="13">
        <v>0</v>
      </c>
      <c r="I69" s="13">
        <v>4046031.99</v>
      </c>
      <c r="J69" s="13">
        <v>3844883.94</v>
      </c>
      <c r="K69" s="13"/>
      <c r="L69" s="12"/>
      <c r="M69" s="12"/>
      <c r="N69" s="12"/>
      <c r="O69" s="12"/>
      <c r="P69" s="13">
        <f t="shared" si="21"/>
        <v>7890915.9299999997</v>
      </c>
    </row>
    <row r="70" spans="1:18" ht="14.1" customHeight="1" x14ac:dyDescent="0.25">
      <c r="A70">
        <f>(LEFT($C70,1)&amp;MID($C70,3,1)&amp;MID($C70,5,1))*1</f>
        <v>273</v>
      </c>
      <c r="C70" s="11" t="s">
        <v>79</v>
      </c>
      <c r="D70" s="12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/>
      <c r="L70" s="12"/>
      <c r="M70" s="12"/>
      <c r="N70" s="12"/>
      <c r="O70" s="12"/>
      <c r="P70" s="13">
        <f t="shared" si="21"/>
        <v>0</v>
      </c>
    </row>
    <row r="71" spans="1:18" ht="14.1" customHeight="1" x14ac:dyDescent="0.25">
      <c r="A71">
        <f>(LEFT($C71,1)&amp;MID($C71,3,1)&amp;MID($C71,5,1))*1</f>
        <v>274</v>
      </c>
      <c r="C71" s="11" t="s">
        <v>80</v>
      </c>
      <c r="D71" s="12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/>
      <c r="L71" s="12"/>
      <c r="M71" s="12"/>
      <c r="N71" s="12"/>
      <c r="O71" s="12"/>
      <c r="P71" s="13">
        <f t="shared" si="21"/>
        <v>0</v>
      </c>
    </row>
    <row r="72" spans="1:18" ht="14.1" customHeight="1" x14ac:dyDescent="0.25">
      <c r="C72" s="9" t="s">
        <v>81</v>
      </c>
      <c r="D72" s="17">
        <v>0</v>
      </c>
      <c r="E72" s="17">
        <v>0</v>
      </c>
      <c r="F72" s="17">
        <v>0</v>
      </c>
      <c r="G72" s="13">
        <v>0</v>
      </c>
      <c r="H72" s="13">
        <v>0</v>
      </c>
      <c r="I72" s="13">
        <v>0</v>
      </c>
      <c r="J72" s="13">
        <v>0</v>
      </c>
      <c r="K72" s="13"/>
      <c r="L72" s="12"/>
      <c r="M72" s="12"/>
      <c r="N72" s="17"/>
      <c r="O72" s="17"/>
      <c r="P72" s="17">
        <f t="shared" ref="P72" si="23">SUM(P73:P74)</f>
        <v>0</v>
      </c>
    </row>
    <row r="73" spans="1:18" ht="14.1" customHeight="1" x14ac:dyDescent="0.25">
      <c r="A73">
        <f>(LEFT($C73,1)&amp;MID($C73,3,1)&amp;MID($C73,5,1))*1</f>
        <v>281</v>
      </c>
      <c r="C73" s="11" t="s">
        <v>82</v>
      </c>
      <c r="D73" s="12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/>
      <c r="L73" s="12"/>
      <c r="M73" s="12"/>
      <c r="N73" s="12"/>
      <c r="O73" s="12"/>
      <c r="P73" s="13">
        <f t="shared" ref="P73:P74" si="24">+SUM(D73:O73)</f>
        <v>0</v>
      </c>
    </row>
    <row r="74" spans="1:18" ht="14.45" customHeight="1" x14ac:dyDescent="0.25">
      <c r="A74">
        <f>(LEFT($C74,1)&amp;MID($C74,3,1)&amp;MID($C74,5,1))*1</f>
        <v>282</v>
      </c>
      <c r="C74" s="11" t="s">
        <v>83</v>
      </c>
      <c r="D74" s="12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/>
      <c r="L74" s="12"/>
      <c r="M74" s="12"/>
      <c r="N74" s="12"/>
      <c r="O74" s="12"/>
      <c r="P74" s="13">
        <f t="shared" si="24"/>
        <v>0</v>
      </c>
    </row>
    <row r="75" spans="1:18" ht="13.5" customHeight="1" x14ac:dyDescent="0.25">
      <c r="C75" s="9" t="s">
        <v>84</v>
      </c>
      <c r="D75" s="17">
        <v>0</v>
      </c>
      <c r="E75" s="17">
        <v>0</v>
      </c>
      <c r="F75" s="17">
        <v>0</v>
      </c>
      <c r="G75" s="13">
        <v>0</v>
      </c>
      <c r="H75" s="13">
        <v>0</v>
      </c>
      <c r="I75" s="13">
        <v>0</v>
      </c>
      <c r="J75" s="13">
        <v>0</v>
      </c>
      <c r="K75" s="13"/>
      <c r="L75" s="12"/>
      <c r="M75" s="12"/>
      <c r="N75" s="17"/>
      <c r="O75" s="17"/>
      <c r="P75" s="17">
        <f t="shared" ref="P75" si="25">SUM(P76:P78)</f>
        <v>0</v>
      </c>
    </row>
    <row r="76" spans="1:18" ht="14.1" customHeight="1" x14ac:dyDescent="0.25">
      <c r="A76">
        <f>(LEFT($C76,1)&amp;MID($C76,3,1)&amp;MID($C76,5,1))*1</f>
        <v>291</v>
      </c>
      <c r="C76" s="11" t="s">
        <v>85</v>
      </c>
      <c r="D76" s="12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/>
      <c r="L76" s="12"/>
      <c r="M76" s="12"/>
      <c r="N76" s="12"/>
      <c r="O76" s="12"/>
      <c r="P76" s="13">
        <f t="shared" ref="P76:P78" si="26">+SUM(D76:O76)</f>
        <v>0</v>
      </c>
    </row>
    <row r="77" spans="1:18" ht="14.1" customHeight="1" x14ac:dyDescent="0.25">
      <c r="A77">
        <f>(LEFT($C77,1)&amp;MID($C77,3,1)&amp;MID($C77,5,1))*1</f>
        <v>292</v>
      </c>
      <c r="C77" s="11" t="s">
        <v>86</v>
      </c>
      <c r="D77" s="12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/>
      <c r="L77" s="12"/>
      <c r="M77" s="12"/>
      <c r="N77" s="12"/>
      <c r="O77" s="12"/>
      <c r="P77" s="13">
        <f t="shared" si="26"/>
        <v>0</v>
      </c>
    </row>
    <row r="78" spans="1:18" ht="14.1" customHeight="1" x14ac:dyDescent="0.25">
      <c r="A78">
        <f>(LEFT($C78,1)&amp;MID($C78,3,1)&amp;MID($C78,5,1))*1</f>
        <v>294</v>
      </c>
      <c r="C78" s="11" t="s">
        <v>87</v>
      </c>
      <c r="D78" s="12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/>
      <c r="L78" s="12"/>
      <c r="M78" s="12"/>
      <c r="N78" s="12"/>
      <c r="O78" s="12"/>
      <c r="P78" s="13">
        <f t="shared" si="26"/>
        <v>0</v>
      </c>
    </row>
    <row r="79" spans="1:18" ht="14.1" customHeight="1" x14ac:dyDescent="0.25">
      <c r="C79" s="7" t="s">
        <v>88</v>
      </c>
      <c r="D79" s="8">
        <v>935999.99999999977</v>
      </c>
      <c r="E79" s="8">
        <v>12131403</v>
      </c>
      <c r="F79" s="8">
        <v>4907000</v>
      </c>
      <c r="G79" s="8">
        <v>4906510</v>
      </c>
      <c r="H79" s="8">
        <v>3542804</v>
      </c>
      <c r="I79" s="8">
        <v>7784673</v>
      </c>
      <c r="J79" s="8">
        <v>11731077.07</v>
      </c>
      <c r="K79" s="8"/>
      <c r="L79" s="8"/>
      <c r="M79" s="8"/>
      <c r="N79" s="8"/>
      <c r="O79" s="8"/>
      <c r="P79" s="8">
        <f t="shared" ref="P79" si="27">SUM(P80,P83,P86)</f>
        <v>45939467.07</v>
      </c>
    </row>
    <row r="80" spans="1:18" ht="14.1" customHeight="1" x14ac:dyDescent="0.25">
      <c r="C80" s="9" t="s">
        <v>89</v>
      </c>
      <c r="D80" s="17">
        <v>935999.99999999977</v>
      </c>
      <c r="E80" s="17">
        <v>12131403</v>
      </c>
      <c r="F80" s="17">
        <v>4907000</v>
      </c>
      <c r="G80" s="17">
        <v>4906510</v>
      </c>
      <c r="H80" s="17">
        <v>3542804</v>
      </c>
      <c r="I80" s="17">
        <v>7784673</v>
      </c>
      <c r="J80" s="17">
        <v>11731077.07</v>
      </c>
      <c r="K80" s="17"/>
      <c r="L80" s="17"/>
      <c r="M80" s="17"/>
      <c r="N80" s="17"/>
      <c r="O80" s="17"/>
      <c r="P80" s="17">
        <f t="shared" ref="P80" si="28">SUM(P81:P82)</f>
        <v>45939467.07</v>
      </c>
    </row>
    <row r="81" spans="1:16" ht="14.1" customHeight="1" x14ac:dyDescent="0.25">
      <c r="A81">
        <f>(LEFT($C81,1)&amp;MID($C81,3,1)&amp;MID($C81,5,1))*1</f>
        <v>411</v>
      </c>
      <c r="C81" s="11" t="s">
        <v>90</v>
      </c>
      <c r="D81" s="13">
        <v>935999.99999999977</v>
      </c>
      <c r="E81" s="20">
        <v>2231403</v>
      </c>
      <c r="F81" s="20">
        <v>2177000</v>
      </c>
      <c r="G81" s="20">
        <v>856510</v>
      </c>
      <c r="H81" s="20">
        <v>1142804</v>
      </c>
      <c r="I81" s="20">
        <v>2984673</v>
      </c>
      <c r="J81" s="20">
        <v>2081077.07</v>
      </c>
      <c r="K81" s="13"/>
      <c r="L81" s="13"/>
      <c r="M81" s="13"/>
      <c r="N81" s="12"/>
      <c r="O81" s="13"/>
      <c r="P81" s="13">
        <f>+SUM(D81:O81)</f>
        <v>12409467.07</v>
      </c>
    </row>
    <row r="82" spans="1:16" ht="14.1" customHeight="1" x14ac:dyDescent="0.25">
      <c r="A82">
        <f>(LEFT($C82,1)&amp;MID($C82,3,1)&amp;MID($C82,5,1))*1</f>
        <v>412</v>
      </c>
      <c r="C82" s="11" t="s">
        <v>91</v>
      </c>
      <c r="D82" s="13">
        <v>0</v>
      </c>
      <c r="E82" s="20">
        <v>9900000</v>
      </c>
      <c r="F82" s="20">
        <v>2730000</v>
      </c>
      <c r="G82" s="20">
        <v>4050000</v>
      </c>
      <c r="H82" s="20">
        <v>2400000</v>
      </c>
      <c r="I82" s="20">
        <v>4800000</v>
      </c>
      <c r="J82" s="20">
        <v>9650000</v>
      </c>
      <c r="K82" s="13"/>
      <c r="L82" s="13"/>
      <c r="M82" s="13"/>
      <c r="N82" s="12"/>
      <c r="O82" s="21"/>
      <c r="P82" s="13">
        <f t="shared" ref="P82:P85" si="29">+SUM(D82:O82)</f>
        <v>33530000</v>
      </c>
    </row>
    <row r="83" spans="1:16" ht="14.1" customHeight="1" x14ac:dyDescent="0.25">
      <c r="C83" s="9" t="s">
        <v>92</v>
      </c>
      <c r="D83" s="17">
        <v>0</v>
      </c>
      <c r="E83" s="17">
        <v>0</v>
      </c>
      <c r="F83" s="22">
        <v>0</v>
      </c>
      <c r="G83" s="17">
        <v>0</v>
      </c>
      <c r="H83" s="20">
        <v>0</v>
      </c>
      <c r="I83" s="20">
        <v>0</v>
      </c>
      <c r="J83" s="20">
        <v>0</v>
      </c>
      <c r="K83" s="20"/>
      <c r="L83" s="20"/>
      <c r="M83" s="20"/>
      <c r="N83" s="12"/>
      <c r="O83" s="20"/>
      <c r="P83" s="17">
        <f t="shared" ref="P83" si="30">SUM(P84:P85)</f>
        <v>0</v>
      </c>
    </row>
    <row r="84" spans="1:16" ht="14.1" customHeight="1" x14ac:dyDescent="0.25">
      <c r="A84">
        <f>(LEFT($C84,1)&amp;MID($C84,3,1)&amp;MID($C84,5,1))*1</f>
        <v>421</v>
      </c>
      <c r="C84" s="11" t="s">
        <v>93</v>
      </c>
      <c r="D84" s="13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/>
      <c r="L84" s="20"/>
      <c r="M84" s="20"/>
      <c r="N84" s="12"/>
      <c r="O84" s="20"/>
      <c r="P84" s="13">
        <f t="shared" si="29"/>
        <v>0</v>
      </c>
    </row>
    <row r="85" spans="1:16" ht="14.1" customHeight="1" x14ac:dyDescent="0.25">
      <c r="A85">
        <f>(LEFT($C85,1)&amp;MID($C85,3,1)&amp;MID($C85,5,1))*1</f>
        <v>422</v>
      </c>
      <c r="C85" s="11" t="s">
        <v>94</v>
      </c>
      <c r="D85" s="13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/>
      <c r="L85" s="20"/>
      <c r="M85" s="20"/>
      <c r="N85" s="12"/>
      <c r="O85" s="20"/>
      <c r="P85" s="13">
        <f t="shared" si="29"/>
        <v>0</v>
      </c>
    </row>
    <row r="86" spans="1:16" ht="14.1" customHeight="1" x14ac:dyDescent="0.25">
      <c r="C86" s="9" t="s">
        <v>95</v>
      </c>
      <c r="D86" s="17">
        <v>0</v>
      </c>
      <c r="E86" s="17">
        <v>0</v>
      </c>
      <c r="F86" s="22">
        <v>0</v>
      </c>
      <c r="G86" s="17">
        <v>0</v>
      </c>
      <c r="H86" s="20">
        <v>0</v>
      </c>
      <c r="I86" s="20">
        <v>0</v>
      </c>
      <c r="J86" s="20">
        <v>0</v>
      </c>
      <c r="K86" s="20"/>
      <c r="L86" s="20"/>
      <c r="M86" s="20"/>
      <c r="N86" s="12"/>
      <c r="O86" s="20"/>
      <c r="P86" s="17">
        <f t="shared" ref="P86" si="31">SUM(P87)</f>
        <v>0</v>
      </c>
    </row>
    <row r="87" spans="1:16" ht="14.1" customHeight="1" x14ac:dyDescent="0.25">
      <c r="A87">
        <f>(LEFT($C87,1)&amp;MID($C87,3,1)&amp;MID($C87,5,1))*1</f>
        <v>435</v>
      </c>
      <c r="C87" s="11" t="s">
        <v>96</v>
      </c>
      <c r="D87" s="13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/>
      <c r="L87" s="20"/>
      <c r="M87" s="20"/>
      <c r="N87" s="12"/>
      <c r="O87" s="20"/>
      <c r="P87" s="13">
        <f>+SUM(D87:O87)</f>
        <v>0</v>
      </c>
    </row>
    <row r="88" spans="1:16" ht="14.1" customHeight="1" x14ac:dyDescent="0.25">
      <c r="C88" s="14" t="s">
        <v>97</v>
      </c>
      <c r="D88" s="15">
        <v>228153620.41000003</v>
      </c>
      <c r="E88" s="15">
        <v>307777313.43000001</v>
      </c>
      <c r="F88" s="15">
        <v>325684150.63999993</v>
      </c>
      <c r="G88" s="15">
        <v>284048329.19999999</v>
      </c>
      <c r="H88" s="15">
        <v>354379223.99000001</v>
      </c>
      <c r="I88" s="15">
        <v>334742461.22999996</v>
      </c>
      <c r="J88" s="15">
        <f t="shared" ref="J88:P88" si="32">SUM(J14,J79)</f>
        <v>299037820.42999995</v>
      </c>
      <c r="K88" s="15">
        <f t="shared" si="32"/>
        <v>0</v>
      </c>
      <c r="L88" s="15">
        <f t="shared" si="32"/>
        <v>0</v>
      </c>
      <c r="M88" s="15">
        <f t="shared" si="32"/>
        <v>0</v>
      </c>
      <c r="N88" s="15">
        <f t="shared" si="32"/>
        <v>0</v>
      </c>
      <c r="O88" s="15">
        <f t="shared" si="32"/>
        <v>0</v>
      </c>
      <c r="P88" s="15">
        <f t="shared" si="32"/>
        <v>2133822919.3299997</v>
      </c>
    </row>
    <row r="89" spans="1:16" ht="14.1" customHeight="1" x14ac:dyDescent="0.25">
      <c r="C89" t="s">
        <v>98</v>
      </c>
      <c r="D89" s="13"/>
      <c r="E89" s="13"/>
      <c r="F89" s="13"/>
      <c r="G89" s="13"/>
      <c r="H89" s="13"/>
      <c r="P89" s="13"/>
    </row>
    <row r="90" spans="1:16" ht="14.1" customHeight="1" x14ac:dyDescent="0.25">
      <c r="C90" t="s">
        <v>99</v>
      </c>
      <c r="D90" s="13"/>
      <c r="E90" s="13"/>
      <c r="F90" s="13"/>
      <c r="G90" s="13"/>
      <c r="H90" s="13"/>
      <c r="O90" s="12"/>
      <c r="P90" s="12"/>
    </row>
    <row r="91" spans="1:16" ht="14.1" customHeight="1" x14ac:dyDescent="0.25">
      <c r="C91" t="s">
        <v>100</v>
      </c>
      <c r="D91" s="13"/>
      <c r="E91" s="13"/>
      <c r="F91" s="13"/>
      <c r="G91" s="13"/>
      <c r="H91" s="13"/>
    </row>
    <row r="92" spans="1:16" ht="14.1" customHeight="1" x14ac:dyDescent="0.25">
      <c r="C92" t="s">
        <v>101</v>
      </c>
      <c r="D92" s="13"/>
      <c r="E92" s="13"/>
      <c r="F92" s="13"/>
      <c r="G92" s="13"/>
      <c r="H92" s="13"/>
      <c r="N92" s="12"/>
      <c r="O92" s="12"/>
    </row>
    <row r="93" spans="1:16" ht="14.1" customHeight="1" x14ac:dyDescent="0.25">
      <c r="C93"/>
      <c r="D93" s="13"/>
      <c r="E93" s="13"/>
      <c r="F93" s="13"/>
      <c r="G93" s="13"/>
      <c r="H93" s="13"/>
    </row>
    <row r="94" spans="1:16" ht="14.1" customHeight="1" x14ac:dyDescent="0.25">
      <c r="C94" s="23"/>
      <c r="D94" s="13"/>
      <c r="E94" s="13"/>
      <c r="F94" s="13"/>
      <c r="G94" s="13"/>
      <c r="H94" s="13"/>
    </row>
    <row r="95" spans="1:16" ht="14.1" customHeight="1" x14ac:dyDescent="0.25">
      <c r="C95" s="23"/>
      <c r="D95" s="13"/>
      <c r="E95" s="13"/>
      <c r="F95" s="13"/>
      <c r="G95" s="13"/>
      <c r="H95" s="13"/>
    </row>
    <row r="96" spans="1:16" ht="14.1" customHeight="1" x14ac:dyDescent="0.25">
      <c r="C96" s="23"/>
      <c r="D96" s="13"/>
      <c r="E96" s="13"/>
      <c r="F96" s="13"/>
      <c r="G96" s="13"/>
      <c r="H96" s="13"/>
    </row>
    <row r="97" spans="3:8" ht="14.1" customHeight="1" x14ac:dyDescent="0.25">
      <c r="C97" s="23"/>
      <c r="D97" s="13"/>
      <c r="E97" s="13"/>
      <c r="F97" s="13"/>
      <c r="G97" s="13"/>
      <c r="H97" s="13"/>
    </row>
    <row r="98" spans="3:8" ht="13.5" customHeight="1" x14ac:dyDescent="0.25">
      <c r="C98"/>
      <c r="D98" s="13"/>
      <c r="E98" s="13"/>
      <c r="F98" s="13"/>
      <c r="G98" s="13"/>
      <c r="H98" s="13"/>
    </row>
    <row r="99" spans="3:8" ht="14.1" customHeight="1" x14ac:dyDescent="0.25">
      <c r="C99"/>
      <c r="D99" s="13"/>
      <c r="E99" s="13"/>
      <c r="F99" s="13"/>
      <c r="G99" s="13"/>
      <c r="H99" s="13"/>
    </row>
    <row r="100" spans="3:8" ht="14.1" customHeight="1" x14ac:dyDescent="0.25">
      <c r="C100"/>
      <c r="D100" s="13"/>
      <c r="E100" s="13"/>
      <c r="F100" s="13"/>
      <c r="G100" s="13"/>
      <c r="H100" s="13"/>
    </row>
    <row r="101" spans="3:8" ht="14.1" customHeight="1" x14ac:dyDescent="0.25">
      <c r="C101"/>
      <c r="D101" s="13"/>
      <c r="E101" s="13"/>
      <c r="F101" s="13"/>
      <c r="G101" s="13"/>
      <c r="H101" s="13"/>
    </row>
    <row r="102" spans="3:8" ht="14.1" customHeight="1" x14ac:dyDescent="0.25">
      <c r="C102"/>
      <c r="D102" s="13"/>
      <c r="E102" s="13"/>
      <c r="F102" s="13"/>
      <c r="G102" s="13"/>
      <c r="H102" s="13"/>
    </row>
    <row r="103" spans="3:8" ht="14.1" customHeight="1" x14ac:dyDescent="0.25">
      <c r="C103"/>
      <c r="D103" s="13"/>
      <c r="E103" s="13"/>
      <c r="F103" s="13"/>
      <c r="G103" s="13"/>
      <c r="H103" s="13"/>
    </row>
    <row r="104" spans="3:8" ht="14.1" customHeight="1" x14ac:dyDescent="0.25">
      <c r="C104"/>
      <c r="D104" s="13"/>
      <c r="E104" s="13"/>
      <c r="F104" s="13"/>
      <c r="G104" s="13"/>
      <c r="H104" s="13"/>
    </row>
    <row r="105" spans="3:8" ht="13.5" customHeight="1" x14ac:dyDescent="0.25">
      <c r="C105"/>
      <c r="D105" s="13"/>
      <c r="E105" s="13"/>
      <c r="F105" s="13"/>
      <c r="G105" s="13"/>
      <c r="H105" s="13"/>
    </row>
    <row r="106" spans="3:8" ht="13.5" customHeight="1" x14ac:dyDescent="0.25">
      <c r="C106"/>
      <c r="D106" s="13"/>
      <c r="E106" s="13"/>
      <c r="F106" s="13"/>
      <c r="G106" s="13"/>
      <c r="H106" s="13"/>
    </row>
    <row r="107" spans="3:8" ht="13.5" customHeight="1" x14ac:dyDescent="0.25">
      <c r="C107"/>
      <c r="D107" s="13"/>
      <c r="E107" s="13"/>
      <c r="F107" s="13"/>
      <c r="G107" s="13"/>
      <c r="H107" s="13"/>
    </row>
    <row r="108" spans="3:8" ht="13.5" customHeight="1" x14ac:dyDescent="0.25">
      <c r="C108"/>
      <c r="D108" s="13"/>
      <c r="E108" s="13"/>
      <c r="F108" s="13"/>
      <c r="G108" s="13"/>
      <c r="H108" s="13"/>
    </row>
    <row r="109" spans="3:8" ht="13.5" customHeight="1" x14ac:dyDescent="0.25">
      <c r="C109"/>
      <c r="D109" s="13"/>
      <c r="E109" s="13"/>
      <c r="F109" s="13"/>
      <c r="G109" s="13"/>
      <c r="H109" s="13"/>
    </row>
    <row r="110" spans="3:8" ht="13.5" customHeight="1" x14ac:dyDescent="0.25">
      <c r="C110"/>
      <c r="D110" s="13"/>
      <c r="E110" s="13"/>
      <c r="F110" s="13"/>
      <c r="G110" s="13"/>
      <c r="H110" s="13"/>
    </row>
    <row r="111" spans="3:8" ht="13.5" customHeight="1" x14ac:dyDescent="0.25">
      <c r="C111"/>
      <c r="D111" s="13"/>
      <c r="E111" s="13"/>
      <c r="F111" s="13"/>
      <c r="G111" s="13"/>
      <c r="H111" s="13"/>
    </row>
    <row r="112" spans="3:8" ht="13.5" customHeight="1" x14ac:dyDescent="0.25">
      <c r="C112"/>
      <c r="D112" s="13"/>
      <c r="E112" s="13"/>
      <c r="F112" s="13"/>
      <c r="G112" s="13"/>
      <c r="H112" s="13"/>
    </row>
    <row r="113" spans="3:14" ht="13.5" customHeight="1" x14ac:dyDescent="0.25">
      <c r="C113"/>
      <c r="D113" s="13"/>
      <c r="E113" s="13"/>
      <c r="F113" s="13"/>
      <c r="G113" s="13"/>
      <c r="H113" s="13"/>
    </row>
    <row r="114" spans="3:14" ht="14.1" customHeight="1" x14ac:dyDescent="0.25">
      <c r="C114"/>
      <c r="D114" s="13"/>
      <c r="E114" s="13"/>
      <c r="F114" s="13"/>
      <c r="G114" s="13"/>
      <c r="H114" s="13"/>
    </row>
    <row r="115" spans="3:14" ht="14.1" customHeight="1" x14ac:dyDescent="0.25">
      <c r="C115"/>
      <c r="D115" s="13"/>
      <c r="E115" s="13"/>
      <c r="F115" s="13"/>
      <c r="G115" s="13"/>
      <c r="H115" s="13"/>
    </row>
    <row r="116" spans="3:14" ht="14.1" customHeight="1" x14ac:dyDescent="0.25">
      <c r="C116"/>
      <c r="D116" s="13"/>
      <c r="E116" s="13"/>
      <c r="F116" s="13"/>
      <c r="G116" s="13"/>
      <c r="H116" s="13"/>
    </row>
    <row r="117" spans="3:14" ht="14.1" customHeight="1" x14ac:dyDescent="0.25">
      <c r="C117" s="24" t="s">
        <v>102</v>
      </c>
      <c r="J117" s="36" t="s">
        <v>103</v>
      </c>
      <c r="K117" s="37"/>
      <c r="L117" s="37"/>
      <c r="M117" s="37"/>
      <c r="N117" s="37"/>
    </row>
    <row r="118" spans="3:14" ht="15.75" x14ac:dyDescent="0.25">
      <c r="C118" s="2" t="s">
        <v>104</v>
      </c>
      <c r="D118" s="25"/>
      <c r="J118" s="29" t="s">
        <v>105</v>
      </c>
      <c r="K118" s="29"/>
      <c r="L118" s="29"/>
      <c r="M118" s="29"/>
      <c r="N118" s="29"/>
    </row>
    <row r="119" spans="3:14" x14ac:dyDescent="0.25">
      <c r="C119"/>
    </row>
    <row r="120" spans="3:14" x14ac:dyDescent="0.25">
      <c r="C120"/>
    </row>
    <row r="121" spans="3:14" x14ac:dyDescent="0.25">
      <c r="C121"/>
    </row>
    <row r="122" spans="3:14" x14ac:dyDescent="0.25">
      <c r="C122"/>
    </row>
    <row r="123" spans="3:14" x14ac:dyDescent="0.25">
      <c r="C123" s="26"/>
    </row>
    <row r="124" spans="3:14" ht="15.75" x14ac:dyDescent="0.25">
      <c r="C124" s="27"/>
    </row>
  </sheetData>
  <mergeCells count="6">
    <mergeCell ref="J118:N118"/>
    <mergeCell ref="C1:P1"/>
    <mergeCell ref="C2:P2"/>
    <mergeCell ref="C3:P3"/>
    <mergeCell ref="C4:P4"/>
    <mergeCell ref="J117:N117"/>
  </mergeCells>
  <conditionalFormatting sqref="O1:O5 O13 O16:O20 O22:O28 O30 O32:O40 O42:O56 O58:O78 O81 O89:O1048576">
    <cfRule type="cellIs" dxfId="0" priority="1" operator="lessThan">
      <formula>0</formula>
    </cfRule>
  </conditionalFormatting>
  <printOptions horizontalCentered="1"/>
  <pageMargins left="0.19685039370078741" right="0.19685039370078741" top="3.937007874015748E-2" bottom="3.937007874015748E-2" header="0.31496062992125984" footer="0.31496062992125984"/>
  <pageSetup scale="35" orientation="landscape" r:id="rId1"/>
  <ignoredErrors>
    <ignoredError sqref="P87" formulaRange="1"/>
    <ignoredError sqref="P49:P59 P69:P79 P21:P40 P9" formula="1"/>
    <ignoredError sqref="P45:P48 P67:P68 P80:P86 P41:P44" formula="1" formulaRange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F4C0031944CA4497875EBBA8830706" ma:contentTypeVersion="18" ma:contentTypeDescription="Crear nuevo documento." ma:contentTypeScope="" ma:versionID="3903457fa7a3bb6f37619bb0ab3815ab">
  <xsd:schema xmlns:xsd="http://www.w3.org/2001/XMLSchema" xmlns:xs="http://www.w3.org/2001/XMLSchema" xmlns:p="http://schemas.microsoft.com/office/2006/metadata/properties" xmlns:ns1="http://schemas.microsoft.com/sharepoint/v3" xmlns:ns2="b826ceb5-efda-4966-bb90-1c1b4e360da2" xmlns:ns3="3e1a5d64-8b76-47bb-8599-b566759b318a" targetNamespace="http://schemas.microsoft.com/office/2006/metadata/properties" ma:root="true" ma:fieldsID="a5e9214eecb46d5bf560b1d24d24ab48" ns1:_="" ns2:_="" ns3:_="">
    <xsd:import namespace="http://schemas.microsoft.com/sharepoint/v3"/>
    <xsd:import namespace="b826ceb5-efda-4966-bb90-1c1b4e360da2"/>
    <xsd:import namespace="3e1a5d64-8b76-47bb-8599-b566759b31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Billing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26ceb5-efda-4966-bb90-1c1b4e360d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c6babf98-e910-45e2-a93c-7cd2858202e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1a5d64-8b76-47bb-8599-b566759b318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cc78eb70-4d67-4e30-b291-1a2032589760}" ma:internalName="TaxCatchAll" ma:showField="CatchAllData" ma:web="3e1a5d64-8b76-47bb-8599-b566759b31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b826ceb5-efda-4966-bb90-1c1b4e360da2">
      <Terms xmlns="http://schemas.microsoft.com/office/infopath/2007/PartnerControls"/>
    </lcf76f155ced4ddcb4097134ff3c332f>
    <TaxCatchAll xmlns="3e1a5d64-8b76-47bb-8599-b566759b318a" xsi:nil="true"/>
  </documentManagement>
</p:properties>
</file>

<file path=customXml/itemProps1.xml><?xml version="1.0" encoding="utf-8"?>
<ds:datastoreItem xmlns:ds="http://schemas.openxmlformats.org/officeDocument/2006/customXml" ds:itemID="{2D00983A-75FA-4893-BD89-9B89675041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D7B147-4CEC-422C-8CE7-B3484E495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826ceb5-efda-4966-bb90-1c1b4e360da2"/>
    <ds:schemaRef ds:uri="3e1a5d64-8b76-47bb-8599-b566759b31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AB7CE7-4056-4F06-B0F6-0EB4998FF7AC}">
  <ds:schemaRefs>
    <ds:schemaRef ds:uri="3e1a5d64-8b76-47bb-8599-b566759b318a"/>
    <ds:schemaRef ds:uri="http://schemas.microsoft.com/sharepoint/v3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b826ceb5-efda-4966-bb90-1c1b4e360da2"/>
    <ds:schemaRef ds:uri="http://schemas.microsoft.com/office/2006/metadata/propertie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P3 Ejecucion Ingresos y Gas</vt:lpstr>
      <vt:lpstr>'P3 Ejecucion Ingresos y Gas'!Print_Area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Linares Abreu</dc:creator>
  <cp:lastModifiedBy>Rosmeiry Pamela Reyes De Jesús</cp:lastModifiedBy>
  <cp:lastPrinted>2026-07-14T19:39:50Z</cp:lastPrinted>
  <dcterms:created xsi:type="dcterms:W3CDTF">2025-12-11T16:37:06Z</dcterms:created>
  <dcterms:modified xsi:type="dcterms:W3CDTF">2026-08-17T14:21:05Z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Name">
    <vt:lpwstr>Publica - Visual Marking</vt:lpwstr>
  </property>
  <property fmtid="{D5CDD505-2E9C-101B-9397-08002B2CF9AE}" pid="3" name="MSIP_Label_81f5a2da-7ac4-4e60-a27b-a125ee74514f_Enabled">
    <vt:lpwstr>true</vt:lpwstr>
  </property>
  <property fmtid="{D5CDD505-2E9C-101B-9397-08002B2CF9AE}" pid="4" name="MediaServiceImageTags">
    <vt:lpwstr/>
  </property>
  <property fmtid="{D5CDD505-2E9C-101B-9397-08002B2CF9AE}" pid="5" name="ContentTypeId">
    <vt:lpwstr>0x01010001F4C0031944CA4497875EBBA8830706</vt:lpwstr>
  </property>
  <property fmtid="{D5CDD505-2E9C-101B-9397-08002B2CF9AE}" pid="6" name="MSIP_Label_81f5a2da-7ac4-4e60-a27b-a125ee74514f_SetDate">
    <vt:lpwstr>2023-04-14T19:13:36Z</vt:lpwstr>
  </property>
  <property fmtid="{D5CDD505-2E9C-101B-9397-08002B2CF9AE}" pid="7" name="MSIP_Label_81f5a2da-7ac4-4e60-a27b-a125ee74514f_SiteId">
    <vt:lpwstr>d994480d-72f7-4fe9-8095-21c86c20a5a3</vt:lpwstr>
  </property>
  <property fmtid="{D5CDD505-2E9C-101B-9397-08002B2CF9AE}" pid="8" name="MSIP_Label_81f5a2da-7ac4-4e60-a27b-a125ee74514f_Method">
    <vt:lpwstr>Privileged</vt:lpwstr>
  </property>
  <property fmtid="{D5CDD505-2E9C-101B-9397-08002B2CF9AE}" pid="9" name="MSIP_Label_81f5a2da-7ac4-4e60-a27b-a125ee74514f_ContentBits">
    <vt:lpwstr>0</vt:lpwstr>
  </property>
  <property fmtid="{D5CDD505-2E9C-101B-9397-08002B2CF9AE}" pid="10" name="MSIP_Label_81f5a2da-7ac4-4e60-a27b-a125ee74514f_ActionId">
    <vt:lpwstr>8e5e659e-9fba-4f11-bb18-0c70b360b7f9</vt:lpwstr>
  </property>
</Properties>
</file>