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https://sibgobdo.sharepoint.com/sites/DATOS-EI/Documentos compartidos/DATOS-&amp;-REGISTROS/2024/EI_T3_2024/serie_EI/"/>
    </mc:Choice>
  </mc:AlternateContent>
  <xr:revisionPtr revIDLastSave="57" documentId="13_ncr:1_{2EB958F1-4915-41AE-89BD-FA0ED3C24671}" xr6:coauthVersionLast="47" xr6:coauthVersionMax="47" xr10:uidLastSave="{61792636-B06C-4AF1-B066-BD38825475FA}"/>
  <bookViews>
    <workbookView xWindow="-110" yWindow="-110" windowWidth="19420" windowHeight="10420" xr2:uid="{00000000-000D-0000-FFFF-FFFF00000000}"/>
  </bookViews>
  <sheets>
    <sheet name="Cuadro 1" sheetId="3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7" i="3" l="1"/>
  <c r="B46" i="3"/>
  <c r="B45" i="3"/>
  <c r="B44" i="3"/>
  <c r="M43" i="3"/>
  <c r="L43" i="3"/>
  <c r="K43" i="3"/>
  <c r="J43" i="3"/>
  <c r="I43" i="3"/>
  <c r="H43" i="3"/>
  <c r="G43" i="3"/>
  <c r="F43" i="3"/>
  <c r="E43" i="3"/>
  <c r="D43" i="3"/>
  <c r="C43" i="3"/>
  <c r="B43" i="3" l="1"/>
  <c r="B42" i="3"/>
  <c r="B41" i="3"/>
  <c r="B39" i="3"/>
  <c r="C38" i="3"/>
  <c r="M38" i="3"/>
  <c r="L38" i="3"/>
  <c r="K38" i="3"/>
  <c r="J38" i="3"/>
  <c r="I38" i="3"/>
  <c r="H38" i="3"/>
  <c r="G38" i="3"/>
  <c r="F38" i="3"/>
  <c r="E38" i="3"/>
  <c r="D38" i="3"/>
  <c r="B40" i="3" l="1"/>
  <c r="B38" i="3" s="1"/>
  <c r="M33" i="3"/>
  <c r="L33" i="3"/>
  <c r="K33" i="3"/>
  <c r="I33" i="3"/>
  <c r="G33" i="3"/>
  <c r="F33" i="3"/>
  <c r="E33" i="3"/>
  <c r="C28" i="3"/>
  <c r="J37" i="3"/>
  <c r="J33" i="3" s="1"/>
  <c r="H37" i="3"/>
  <c r="H33" i="3" s="1"/>
  <c r="D37" i="3"/>
  <c r="D33" i="3" s="1"/>
  <c r="C37" i="3"/>
  <c r="C33" i="3" s="1"/>
  <c r="B35" i="3"/>
  <c r="B36" i="3"/>
  <c r="B34" i="3"/>
  <c r="B37" i="3" l="1"/>
  <c r="B33" i="3"/>
  <c r="B29" i="3" l="1"/>
  <c r="B31" i="3" l="1"/>
  <c r="B30" i="3"/>
  <c r="B32" i="3"/>
  <c r="M28" i="3"/>
  <c r="L28" i="3"/>
  <c r="K28" i="3"/>
  <c r="J28" i="3"/>
  <c r="I28" i="3"/>
  <c r="H28" i="3"/>
  <c r="G28" i="3"/>
  <c r="F28" i="3"/>
  <c r="E28" i="3"/>
  <c r="D28" i="3"/>
  <c r="D24" i="3"/>
  <c r="B28" i="3" l="1"/>
  <c r="F17" i="3"/>
  <c r="B17" i="3" s="1"/>
  <c r="F16" i="3"/>
  <c r="B16" i="3" s="1"/>
  <c r="F15" i="3"/>
  <c r="B15" i="3" s="1"/>
  <c r="M14" i="3"/>
  <c r="F14" i="3"/>
  <c r="B14" i="3" l="1"/>
  <c r="C23" i="3" l="1"/>
  <c r="M23" i="3"/>
  <c r="L23" i="3"/>
  <c r="K23" i="3"/>
  <c r="J23" i="3"/>
  <c r="I23" i="3"/>
  <c r="H23" i="3"/>
  <c r="G23" i="3"/>
  <c r="F23" i="3"/>
  <c r="E23" i="3"/>
  <c r="D23" i="3"/>
  <c r="M18" i="3"/>
  <c r="L18" i="3"/>
  <c r="K18" i="3"/>
  <c r="J18" i="3"/>
  <c r="I18" i="3"/>
  <c r="H18" i="3"/>
  <c r="G18" i="3"/>
  <c r="F18" i="3"/>
  <c r="E18" i="3"/>
  <c r="D18" i="3"/>
  <c r="C18" i="3"/>
  <c r="K13" i="3"/>
  <c r="D13" i="3"/>
  <c r="E13" i="3"/>
  <c r="F13" i="3"/>
  <c r="G13" i="3"/>
  <c r="H13" i="3"/>
  <c r="I13" i="3"/>
  <c r="J13" i="3"/>
  <c r="L13" i="3"/>
  <c r="M13" i="3"/>
  <c r="C13" i="3"/>
  <c r="D8" i="3"/>
  <c r="E8" i="3"/>
  <c r="F8" i="3"/>
  <c r="G8" i="3"/>
  <c r="H8" i="3"/>
  <c r="I8" i="3"/>
  <c r="J8" i="3"/>
  <c r="K8" i="3"/>
  <c r="L8" i="3"/>
  <c r="C8" i="3"/>
  <c r="B8" i="3" l="1"/>
  <c r="B23" i="3"/>
  <c r="B13" i="3"/>
  <c r="B18" i="3" l="1"/>
</calcChain>
</file>

<file path=xl/sharedStrings.xml><?xml version="1.0" encoding="utf-8"?>
<sst xmlns="http://schemas.openxmlformats.org/spreadsheetml/2006/main" count="48" uniqueCount="20">
  <si>
    <t>Cuadro 1.   Número de solicitudes de información atendidas en materia de prevención y combate al lavado de activos y el financiamiento del terrorismo (Ley 155-17), por tipo de organismos y autoridades competentes, según año y trimestre.</t>
  </si>
  <si>
    <t>Año</t>
  </si>
  <si>
    <t>Total</t>
  </si>
  <si>
    <t>Tipo de organismo/ Sujeto competente</t>
  </si>
  <si>
    <t>Ministerio Público</t>
  </si>
  <si>
    <t>Poder Judicial</t>
  </si>
  <si>
    <t>Abogado Apoderado</t>
  </si>
  <si>
    <t>Solicitud Directa/ Parte Interesada</t>
  </si>
  <si>
    <t>Unidad de Análisis Financiero (UAF)</t>
  </si>
  <si>
    <t>Cámara de cuentas</t>
  </si>
  <si>
    <t>Dirección General de Impuestos Internos</t>
  </si>
  <si>
    <t>Policía Nacional</t>
  </si>
  <si>
    <t>Superintendencia de Seguros</t>
  </si>
  <si>
    <t xml:space="preserve">Dirección Nacional de Control de Drogas </t>
  </si>
  <si>
    <t>Otros</t>
  </si>
  <si>
    <t>Ene-Mar</t>
  </si>
  <si>
    <t>Abr-Jun</t>
  </si>
  <si>
    <t>Jul-Sept</t>
  </si>
  <si>
    <t>Oct-Dic</t>
  </si>
  <si>
    <r>
      <rPr>
        <b/>
        <sz val="12"/>
        <color theme="1"/>
        <rFont val="Calibri"/>
        <family val="2"/>
        <scheme val="minor"/>
      </rPr>
      <t>Fuente:</t>
    </r>
    <r>
      <rPr>
        <sz val="12"/>
        <color theme="1"/>
        <rFont val="Calibri"/>
        <family val="2"/>
        <scheme val="minor"/>
      </rPr>
      <t xml:space="preserve"> Departamento de Supervisión para la Prevención del Lavado de Activos y Financiamiento al Terrorismo. Superintendencia de Bancos de la República Dominicana.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</si>
</sst>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244767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2" borderId="0" xfId="0" applyFill="1"/>
    <xf numFmtId="0" fontId="2" fillId="0" borderId="0" xfId="0" applyFont="1"/>
    <xf numFmtId="0" fontId="2" fillId="2" borderId="0" xfId="0" applyFont="1" applyFill="1"/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6" fillId="4" borderId="18" xfId="0" applyFont="1" applyFill="1" applyBorder="1" applyAlignment="1">
      <alignment horizontal="center" vertical="center" wrapText="1"/>
    </xf>
    <xf numFmtId="0" fontId="6" fillId="4" borderId="19" xfId="0" applyFont="1" applyFill="1" applyBorder="1" applyAlignment="1">
      <alignment horizontal="center" vertical="center" wrapText="1"/>
    </xf>
    <xf numFmtId="0" fontId="6" fillId="4" borderId="20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/>
    </xf>
    <xf numFmtId="0" fontId="1" fillId="4" borderId="16" xfId="0" applyFont="1" applyFill="1" applyBorder="1" applyAlignment="1">
      <alignment horizontal="center" vertical="center"/>
    </xf>
    <xf numFmtId="0" fontId="1" fillId="4" borderId="13" xfId="0" applyFont="1" applyFill="1" applyBorder="1" applyAlignment="1">
      <alignment horizontal="center" vertical="center"/>
    </xf>
    <xf numFmtId="0" fontId="1" fillId="4" borderId="17" xfId="0" applyFont="1" applyFill="1" applyBorder="1" applyAlignment="1">
      <alignment horizontal="center" vertical="center"/>
    </xf>
    <xf numFmtId="0" fontId="1" fillId="4" borderId="14" xfId="0" applyFont="1" applyFill="1" applyBorder="1" applyAlignment="1">
      <alignment horizontal="center" vertical="center" wrapText="1"/>
    </xf>
    <xf numFmtId="0" fontId="1" fillId="4" borderId="1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4476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31749</xdr:rowOff>
    </xdr:from>
    <xdr:to>
      <xdr:col>3</xdr:col>
      <xdr:colOff>416717</xdr:colOff>
      <xdr:row>4</xdr:row>
      <xdr:rowOff>35719</xdr:rowOff>
    </xdr:to>
    <xdr:pic>
      <xdr:nvPicPr>
        <xdr:cNvPr id="2" name="officeArt object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31749"/>
          <a:ext cx="3500436" cy="76597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5:M49"/>
  <sheetViews>
    <sheetView tabSelected="1" zoomScale="80" zoomScaleNormal="80" workbookViewId="0">
      <pane ySplit="7" topLeftCell="A40" activePane="bottomLeft" state="frozen"/>
      <selection pane="bottomLeft" activeCell="C47" sqref="C47"/>
    </sheetView>
  </sheetViews>
  <sheetFormatPr defaultColWidth="11.453125" defaultRowHeight="14.5" x14ac:dyDescent="0.35"/>
  <cols>
    <col min="1" max="1" width="15.26953125" style="1" customWidth="1"/>
    <col min="2" max="2" width="12.453125" style="1" customWidth="1"/>
    <col min="3" max="3" width="18.453125" style="1" customWidth="1"/>
    <col min="4" max="4" width="16.7265625" style="1" customWidth="1"/>
    <col min="5" max="5" width="13.81640625" style="1" customWidth="1"/>
    <col min="6" max="6" width="19" style="1" customWidth="1"/>
    <col min="7" max="7" width="21.1796875" style="1" customWidth="1"/>
    <col min="8" max="8" width="19.26953125" style="1" customWidth="1"/>
    <col min="9" max="9" width="24.54296875" style="1" customWidth="1"/>
    <col min="10" max="10" width="17.1796875" style="1" customWidth="1"/>
    <col min="11" max="11" width="17.54296875" style="1" customWidth="1"/>
    <col min="12" max="12" width="23.7265625" style="1" customWidth="1"/>
    <col min="13" max="13" width="12.54296875" style="1" customWidth="1"/>
    <col min="14" max="16384" width="11.453125" style="1"/>
  </cols>
  <sheetData>
    <row r="5" spans="1:13" ht="40.5" customHeight="1" thickBot="1" x14ac:dyDescent="0.4">
      <c r="A5" s="22" t="s">
        <v>0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</row>
    <row r="6" spans="1:13" ht="21" customHeight="1" thickBot="1" x14ac:dyDescent="0.4">
      <c r="A6" s="23" t="s">
        <v>1</v>
      </c>
      <c r="B6" s="25" t="s">
        <v>2</v>
      </c>
      <c r="C6" s="27" t="s">
        <v>3</v>
      </c>
      <c r="D6" s="27"/>
      <c r="E6" s="27"/>
      <c r="F6" s="27"/>
      <c r="G6" s="27"/>
      <c r="H6" s="27"/>
      <c r="I6" s="27"/>
      <c r="J6" s="27"/>
      <c r="K6" s="27"/>
      <c r="L6" s="27"/>
      <c r="M6" s="28"/>
    </row>
    <row r="7" spans="1:13" ht="31.5" thickBot="1" x14ac:dyDescent="0.4">
      <c r="A7" s="24"/>
      <c r="B7" s="26"/>
      <c r="C7" s="19" t="s">
        <v>4</v>
      </c>
      <c r="D7" s="20" t="s">
        <v>5</v>
      </c>
      <c r="E7" s="20" t="s">
        <v>6</v>
      </c>
      <c r="F7" s="20" t="s">
        <v>7</v>
      </c>
      <c r="G7" s="20" t="s">
        <v>8</v>
      </c>
      <c r="H7" s="20" t="s">
        <v>9</v>
      </c>
      <c r="I7" s="20" t="s">
        <v>10</v>
      </c>
      <c r="J7" s="20" t="s">
        <v>11</v>
      </c>
      <c r="K7" s="20" t="s">
        <v>12</v>
      </c>
      <c r="L7" s="20" t="s">
        <v>13</v>
      </c>
      <c r="M7" s="21" t="s">
        <v>14</v>
      </c>
    </row>
    <row r="8" spans="1:13" ht="15.5" x14ac:dyDescent="0.35">
      <c r="A8" s="16">
        <v>2017</v>
      </c>
      <c r="B8" s="17">
        <f>+SUM(C8:M8)</f>
        <v>1654</v>
      </c>
      <c r="C8" s="17">
        <f>+SUM(C9:C12)</f>
        <v>810</v>
      </c>
      <c r="D8" s="17">
        <f t="shared" ref="D8:L8" si="0">+SUM(D9:D12)</f>
        <v>508</v>
      </c>
      <c r="E8" s="17">
        <f t="shared" si="0"/>
        <v>89</v>
      </c>
      <c r="F8" s="17">
        <f t="shared" si="0"/>
        <v>47</v>
      </c>
      <c r="G8" s="17">
        <f t="shared" si="0"/>
        <v>159</v>
      </c>
      <c r="H8" s="17">
        <f t="shared" si="0"/>
        <v>0</v>
      </c>
      <c r="I8" s="17">
        <f t="shared" si="0"/>
        <v>0</v>
      </c>
      <c r="J8" s="17">
        <f t="shared" si="0"/>
        <v>19</v>
      </c>
      <c r="K8" s="17">
        <f t="shared" si="0"/>
        <v>12</v>
      </c>
      <c r="L8" s="17">
        <f t="shared" si="0"/>
        <v>8</v>
      </c>
      <c r="M8" s="18">
        <v>2</v>
      </c>
    </row>
    <row r="9" spans="1:13" ht="15.5" x14ac:dyDescent="0.35">
      <c r="A9" s="4" t="s">
        <v>15</v>
      </c>
      <c r="B9" s="6">
        <v>395</v>
      </c>
      <c r="C9" s="6">
        <v>190</v>
      </c>
      <c r="D9" s="6">
        <v>124</v>
      </c>
      <c r="E9" s="6">
        <v>20</v>
      </c>
      <c r="F9" s="6">
        <v>14</v>
      </c>
      <c r="G9" s="6">
        <v>34</v>
      </c>
      <c r="H9" s="6">
        <v>0</v>
      </c>
      <c r="I9" s="6">
        <v>0</v>
      </c>
      <c r="J9" s="6">
        <v>1</v>
      </c>
      <c r="K9" s="6">
        <v>12</v>
      </c>
      <c r="L9" s="6">
        <v>0</v>
      </c>
      <c r="M9" s="8">
        <v>0</v>
      </c>
    </row>
    <row r="10" spans="1:13" ht="15.5" x14ac:dyDescent="0.35">
      <c r="A10" s="4" t="s">
        <v>16</v>
      </c>
      <c r="B10" s="6">
        <v>396</v>
      </c>
      <c r="C10" s="6">
        <v>193</v>
      </c>
      <c r="D10" s="6">
        <v>128</v>
      </c>
      <c r="E10" s="6">
        <v>23</v>
      </c>
      <c r="F10" s="6">
        <v>10</v>
      </c>
      <c r="G10" s="6">
        <v>28</v>
      </c>
      <c r="H10" s="6">
        <v>0</v>
      </c>
      <c r="I10" s="6">
        <v>0</v>
      </c>
      <c r="J10" s="6">
        <v>14</v>
      </c>
      <c r="K10" s="6">
        <v>0</v>
      </c>
      <c r="L10" s="6">
        <v>0</v>
      </c>
      <c r="M10" s="8">
        <v>0</v>
      </c>
    </row>
    <row r="11" spans="1:13" ht="15.5" x14ac:dyDescent="0.35">
      <c r="A11" s="4" t="s">
        <v>17</v>
      </c>
      <c r="B11" s="6">
        <v>477</v>
      </c>
      <c r="C11" s="6">
        <v>232</v>
      </c>
      <c r="D11" s="6">
        <v>127</v>
      </c>
      <c r="E11" s="6">
        <v>28</v>
      </c>
      <c r="F11" s="6">
        <v>16</v>
      </c>
      <c r="G11" s="6">
        <v>63</v>
      </c>
      <c r="H11" s="6">
        <v>0</v>
      </c>
      <c r="I11" s="6">
        <v>0</v>
      </c>
      <c r="J11" s="6">
        <v>1</v>
      </c>
      <c r="K11" s="6">
        <v>0</v>
      </c>
      <c r="L11" s="6">
        <v>8</v>
      </c>
      <c r="M11" s="8">
        <v>2</v>
      </c>
    </row>
    <row r="12" spans="1:13" ht="15.5" x14ac:dyDescent="0.35">
      <c r="A12" s="5" t="s">
        <v>18</v>
      </c>
      <c r="B12" s="7">
        <v>386</v>
      </c>
      <c r="C12" s="7">
        <v>195</v>
      </c>
      <c r="D12" s="7">
        <v>129</v>
      </c>
      <c r="E12" s="7">
        <v>18</v>
      </c>
      <c r="F12" s="7">
        <v>7</v>
      </c>
      <c r="G12" s="7">
        <v>34</v>
      </c>
      <c r="H12" s="7">
        <v>0</v>
      </c>
      <c r="I12" s="7">
        <v>0</v>
      </c>
      <c r="J12" s="7">
        <v>3</v>
      </c>
      <c r="K12" s="7">
        <v>0</v>
      </c>
      <c r="L12" s="7">
        <v>0</v>
      </c>
      <c r="M12" s="9">
        <v>0</v>
      </c>
    </row>
    <row r="13" spans="1:13" ht="15.5" x14ac:dyDescent="0.35">
      <c r="A13" s="10">
        <v>2018</v>
      </c>
      <c r="B13" s="11">
        <f>+SUM(C13:M13)</f>
        <v>2074</v>
      </c>
      <c r="C13" s="11">
        <f>+SUM(C14:C17)</f>
        <v>1052</v>
      </c>
      <c r="D13" s="11">
        <f t="shared" ref="D13:M13" si="1">+SUM(D14:D17)</f>
        <v>409</v>
      </c>
      <c r="E13" s="11">
        <f t="shared" si="1"/>
        <v>153</v>
      </c>
      <c r="F13" s="11">
        <f t="shared" si="1"/>
        <v>114</v>
      </c>
      <c r="G13" s="11">
        <f t="shared" si="1"/>
        <v>313</v>
      </c>
      <c r="H13" s="11">
        <f t="shared" si="1"/>
        <v>9</v>
      </c>
      <c r="I13" s="11">
        <f t="shared" si="1"/>
        <v>1</v>
      </c>
      <c r="J13" s="11">
        <f t="shared" si="1"/>
        <v>9</v>
      </c>
      <c r="K13" s="11">
        <f>+SUM(K14:K17)</f>
        <v>12</v>
      </c>
      <c r="L13" s="11">
        <f t="shared" si="1"/>
        <v>0</v>
      </c>
      <c r="M13" s="12">
        <f t="shared" si="1"/>
        <v>2</v>
      </c>
    </row>
    <row r="14" spans="1:13" ht="15.5" x14ac:dyDescent="0.35">
      <c r="A14" s="4" t="s">
        <v>15</v>
      </c>
      <c r="B14" s="6">
        <f>SUM(C14:M14)</f>
        <v>394</v>
      </c>
      <c r="C14" s="6">
        <v>201</v>
      </c>
      <c r="D14" s="6">
        <v>88</v>
      </c>
      <c r="E14" s="6">
        <v>34</v>
      </c>
      <c r="F14" s="6">
        <f>17+9</f>
        <v>26</v>
      </c>
      <c r="G14" s="6">
        <v>41</v>
      </c>
      <c r="H14" s="6">
        <v>0</v>
      </c>
      <c r="I14" s="6">
        <v>0</v>
      </c>
      <c r="J14" s="6">
        <v>2</v>
      </c>
      <c r="K14" s="6">
        <v>0</v>
      </c>
      <c r="L14" s="6">
        <v>0</v>
      </c>
      <c r="M14" s="8">
        <f>1+1</f>
        <v>2</v>
      </c>
    </row>
    <row r="15" spans="1:13" ht="15.5" x14ac:dyDescent="0.35">
      <c r="A15" s="4" t="s">
        <v>16</v>
      </c>
      <c r="B15" s="6">
        <f t="shared" ref="B15:B17" si="2">SUM(C15:M15)</f>
        <v>569</v>
      </c>
      <c r="C15" s="6">
        <v>299</v>
      </c>
      <c r="D15" s="6">
        <v>105</v>
      </c>
      <c r="E15" s="6">
        <v>38</v>
      </c>
      <c r="F15" s="6">
        <f>13+10</f>
        <v>23</v>
      </c>
      <c r="G15" s="6">
        <v>103</v>
      </c>
      <c r="H15" s="6">
        <v>0</v>
      </c>
      <c r="I15" s="6">
        <v>0</v>
      </c>
      <c r="J15" s="6">
        <v>0</v>
      </c>
      <c r="K15" s="6">
        <v>1</v>
      </c>
      <c r="L15" s="6">
        <v>0</v>
      </c>
      <c r="M15" s="8">
        <v>0</v>
      </c>
    </row>
    <row r="16" spans="1:13" ht="15.5" x14ac:dyDescent="0.35">
      <c r="A16" s="4" t="s">
        <v>17</v>
      </c>
      <c r="B16" s="6">
        <f t="shared" si="2"/>
        <v>617</v>
      </c>
      <c r="C16" s="6">
        <v>302</v>
      </c>
      <c r="D16" s="6">
        <v>91</v>
      </c>
      <c r="E16" s="6">
        <v>61</v>
      </c>
      <c r="F16" s="6">
        <f>21+15</f>
        <v>36</v>
      </c>
      <c r="G16" s="6">
        <v>115</v>
      </c>
      <c r="H16" s="6">
        <v>9</v>
      </c>
      <c r="I16" s="6">
        <v>0</v>
      </c>
      <c r="J16" s="6">
        <v>3</v>
      </c>
      <c r="K16" s="6">
        <v>0</v>
      </c>
      <c r="L16" s="6">
        <v>0</v>
      </c>
      <c r="M16" s="8">
        <v>0</v>
      </c>
    </row>
    <row r="17" spans="1:13" ht="15.5" x14ac:dyDescent="0.35">
      <c r="A17" s="5" t="s">
        <v>18</v>
      </c>
      <c r="B17" s="7">
        <f t="shared" si="2"/>
        <v>494</v>
      </c>
      <c r="C17" s="7">
        <v>250</v>
      </c>
      <c r="D17" s="7">
        <v>125</v>
      </c>
      <c r="E17" s="7">
        <v>20</v>
      </c>
      <c r="F17" s="7">
        <f>22+7</f>
        <v>29</v>
      </c>
      <c r="G17" s="7">
        <v>54</v>
      </c>
      <c r="H17" s="7">
        <v>0</v>
      </c>
      <c r="I17" s="7">
        <v>1</v>
      </c>
      <c r="J17" s="7">
        <v>4</v>
      </c>
      <c r="K17" s="7">
        <v>11</v>
      </c>
      <c r="L17" s="7">
        <v>0</v>
      </c>
      <c r="M17" s="9">
        <v>0</v>
      </c>
    </row>
    <row r="18" spans="1:13" ht="15.5" x14ac:dyDescent="0.35">
      <c r="A18" s="10">
        <v>2019</v>
      </c>
      <c r="B18" s="11">
        <f>+SUM(C18:M18)</f>
        <v>1889</v>
      </c>
      <c r="C18" s="11">
        <f t="shared" ref="C18:M18" si="3">+SUM(C19:C22)</f>
        <v>1219</v>
      </c>
      <c r="D18" s="11">
        <f t="shared" si="3"/>
        <v>512</v>
      </c>
      <c r="E18" s="11">
        <f t="shared" si="3"/>
        <v>135</v>
      </c>
      <c r="F18" s="11">
        <f t="shared" si="3"/>
        <v>19</v>
      </c>
      <c r="G18" s="11">
        <f t="shared" si="3"/>
        <v>0</v>
      </c>
      <c r="H18" s="11">
        <f t="shared" si="3"/>
        <v>0</v>
      </c>
      <c r="I18" s="11">
        <f t="shared" si="3"/>
        <v>0</v>
      </c>
      <c r="J18" s="11">
        <f t="shared" si="3"/>
        <v>1</v>
      </c>
      <c r="K18" s="11">
        <f t="shared" si="3"/>
        <v>0</v>
      </c>
      <c r="L18" s="11">
        <f t="shared" si="3"/>
        <v>0</v>
      </c>
      <c r="M18" s="12">
        <f t="shared" si="3"/>
        <v>3</v>
      </c>
    </row>
    <row r="19" spans="1:13" ht="15.5" x14ac:dyDescent="0.35">
      <c r="A19" s="4" t="s">
        <v>15</v>
      </c>
      <c r="B19" s="6">
        <v>433</v>
      </c>
      <c r="C19" s="6">
        <v>283</v>
      </c>
      <c r="D19" s="6">
        <v>114</v>
      </c>
      <c r="E19" s="6">
        <v>31</v>
      </c>
      <c r="F19" s="6">
        <v>5</v>
      </c>
      <c r="G19" s="6">
        <v>0</v>
      </c>
      <c r="H19" s="6">
        <v>0</v>
      </c>
      <c r="I19" s="6">
        <v>0</v>
      </c>
      <c r="J19" s="6">
        <v>0</v>
      </c>
      <c r="K19" s="6">
        <v>0</v>
      </c>
      <c r="L19" s="6">
        <v>0</v>
      </c>
      <c r="M19" s="8">
        <v>0</v>
      </c>
    </row>
    <row r="20" spans="1:13" ht="15.5" x14ac:dyDescent="0.35">
      <c r="A20" s="4" t="s">
        <v>16</v>
      </c>
      <c r="B20" s="6">
        <v>467</v>
      </c>
      <c r="C20" s="6">
        <v>300</v>
      </c>
      <c r="D20" s="6">
        <v>126</v>
      </c>
      <c r="E20" s="6">
        <v>34</v>
      </c>
      <c r="F20" s="6">
        <v>5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8">
        <v>2</v>
      </c>
    </row>
    <row r="21" spans="1:13" ht="15.5" x14ac:dyDescent="0.35">
      <c r="A21" s="4" t="s">
        <v>17</v>
      </c>
      <c r="B21" s="6">
        <v>503</v>
      </c>
      <c r="C21" s="6">
        <v>325</v>
      </c>
      <c r="D21" s="6">
        <v>134</v>
      </c>
      <c r="E21" s="6">
        <v>38</v>
      </c>
      <c r="F21" s="6">
        <v>6</v>
      </c>
      <c r="G21" s="6">
        <v>0</v>
      </c>
      <c r="H21" s="6">
        <v>0</v>
      </c>
      <c r="I21" s="6">
        <v>0</v>
      </c>
      <c r="J21" s="6">
        <v>0</v>
      </c>
      <c r="K21" s="6">
        <v>0</v>
      </c>
      <c r="L21" s="6">
        <v>0</v>
      </c>
      <c r="M21" s="8">
        <v>0</v>
      </c>
    </row>
    <row r="22" spans="1:13" ht="15.5" x14ac:dyDescent="0.35">
      <c r="A22" s="5" t="s">
        <v>18</v>
      </c>
      <c r="B22" s="7">
        <v>486</v>
      </c>
      <c r="C22" s="7">
        <v>311</v>
      </c>
      <c r="D22" s="7">
        <v>138</v>
      </c>
      <c r="E22" s="7">
        <v>32</v>
      </c>
      <c r="F22" s="7">
        <v>3</v>
      </c>
      <c r="G22" s="7">
        <v>0</v>
      </c>
      <c r="H22" s="7">
        <v>0</v>
      </c>
      <c r="I22" s="7">
        <v>0</v>
      </c>
      <c r="J22" s="7">
        <v>1</v>
      </c>
      <c r="K22" s="7">
        <v>0</v>
      </c>
      <c r="L22" s="7">
        <v>0</v>
      </c>
      <c r="M22" s="9">
        <v>1</v>
      </c>
    </row>
    <row r="23" spans="1:13" ht="15.5" x14ac:dyDescent="0.35">
      <c r="A23" s="10">
        <v>2020</v>
      </c>
      <c r="B23" s="11">
        <f>+SUM(C23:M23)</f>
        <v>1216</v>
      </c>
      <c r="C23" s="11">
        <f>+SUM(C24:C27)</f>
        <v>1073</v>
      </c>
      <c r="D23" s="11">
        <f t="shared" ref="D23" si="4">+SUM(D24:D27)</f>
        <v>110</v>
      </c>
      <c r="E23" s="11">
        <f t="shared" ref="E23" si="5">+SUM(E24:E27)</f>
        <v>19</v>
      </c>
      <c r="F23" s="11">
        <f t="shared" ref="F23" si="6">+SUM(F24:F27)</f>
        <v>1</v>
      </c>
      <c r="G23" s="11">
        <f t="shared" ref="G23" si="7">+SUM(G24:G27)</f>
        <v>0</v>
      </c>
      <c r="H23" s="11">
        <f t="shared" ref="H23" si="8">+SUM(H24:H27)</f>
        <v>0</v>
      </c>
      <c r="I23" s="11">
        <f t="shared" ref="I23" si="9">+SUM(I24:I27)</f>
        <v>1</v>
      </c>
      <c r="J23" s="11">
        <f t="shared" ref="J23" si="10">+SUM(J24:J27)</f>
        <v>11</v>
      </c>
      <c r="K23" s="11">
        <f t="shared" ref="K23" si="11">+SUM(K24:K27)</f>
        <v>0</v>
      </c>
      <c r="L23" s="11">
        <f t="shared" ref="L23" si="12">+SUM(L24:L27)</f>
        <v>0</v>
      </c>
      <c r="M23" s="12">
        <f t="shared" ref="M23" si="13">+SUM(M24:M27)</f>
        <v>1</v>
      </c>
    </row>
    <row r="24" spans="1:13" ht="15.5" x14ac:dyDescent="0.35">
      <c r="A24" s="4" t="s">
        <v>15</v>
      </c>
      <c r="B24" s="6">
        <v>356</v>
      </c>
      <c r="C24" s="6">
        <v>269</v>
      </c>
      <c r="D24" s="6">
        <f>77-13</f>
        <v>64</v>
      </c>
      <c r="E24" s="6">
        <v>13</v>
      </c>
      <c r="F24" s="6">
        <v>0</v>
      </c>
      <c r="G24" s="6">
        <v>0</v>
      </c>
      <c r="H24" s="6">
        <v>0</v>
      </c>
      <c r="I24" s="6">
        <v>0</v>
      </c>
      <c r="J24" s="6">
        <v>10</v>
      </c>
      <c r="K24" s="6">
        <v>0</v>
      </c>
      <c r="L24" s="6">
        <v>0</v>
      </c>
      <c r="M24" s="8">
        <v>0</v>
      </c>
    </row>
    <row r="25" spans="1:13" ht="15.5" x14ac:dyDescent="0.35">
      <c r="A25" s="4" t="s">
        <v>16</v>
      </c>
      <c r="B25" s="6">
        <v>139</v>
      </c>
      <c r="C25" s="6">
        <v>133</v>
      </c>
      <c r="D25" s="6">
        <v>4</v>
      </c>
      <c r="E25" s="6">
        <v>1</v>
      </c>
      <c r="F25" s="6">
        <v>0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8">
        <v>1</v>
      </c>
    </row>
    <row r="26" spans="1:13" ht="15.5" x14ac:dyDescent="0.35">
      <c r="A26" s="4" t="s">
        <v>17</v>
      </c>
      <c r="B26" s="6">
        <v>377</v>
      </c>
      <c r="C26" s="6">
        <v>366</v>
      </c>
      <c r="D26" s="6">
        <v>7</v>
      </c>
      <c r="E26" s="6">
        <v>3</v>
      </c>
      <c r="F26" s="6">
        <v>0</v>
      </c>
      <c r="G26" s="6">
        <v>0</v>
      </c>
      <c r="H26" s="6">
        <v>0</v>
      </c>
      <c r="I26" s="6">
        <v>0</v>
      </c>
      <c r="J26" s="6">
        <v>1</v>
      </c>
      <c r="K26" s="6">
        <v>0</v>
      </c>
      <c r="L26" s="6">
        <v>0</v>
      </c>
      <c r="M26" s="8">
        <v>0</v>
      </c>
    </row>
    <row r="27" spans="1:13" ht="15.5" x14ac:dyDescent="0.35">
      <c r="A27" s="5" t="s">
        <v>18</v>
      </c>
      <c r="B27" s="7">
        <v>344</v>
      </c>
      <c r="C27" s="7">
        <v>305</v>
      </c>
      <c r="D27" s="7">
        <v>35</v>
      </c>
      <c r="E27" s="7">
        <v>2</v>
      </c>
      <c r="F27" s="7">
        <v>1</v>
      </c>
      <c r="G27" s="7">
        <v>0</v>
      </c>
      <c r="H27" s="7">
        <v>0</v>
      </c>
      <c r="I27" s="7">
        <v>1</v>
      </c>
      <c r="J27" s="7">
        <v>0</v>
      </c>
      <c r="K27" s="7">
        <v>0</v>
      </c>
      <c r="L27" s="7">
        <v>0</v>
      </c>
      <c r="M27" s="9">
        <v>0</v>
      </c>
    </row>
    <row r="28" spans="1:13" ht="15.5" x14ac:dyDescent="0.35">
      <c r="A28" s="10">
        <v>2021</v>
      </c>
      <c r="B28" s="12">
        <f>+SUM(C28:M28)</f>
        <v>1791</v>
      </c>
      <c r="C28" s="11">
        <f>+SUM(C29:C32)</f>
        <v>1352</v>
      </c>
      <c r="D28" s="15">
        <f t="shared" ref="D28:M28" si="14">+SUM(D29:D32)</f>
        <v>355</v>
      </c>
      <c r="E28" s="12">
        <f t="shared" si="14"/>
        <v>11</v>
      </c>
      <c r="F28" s="12">
        <f t="shared" si="14"/>
        <v>0</v>
      </c>
      <c r="G28" s="12">
        <f t="shared" si="14"/>
        <v>0</v>
      </c>
      <c r="H28" s="12">
        <f t="shared" si="14"/>
        <v>51</v>
      </c>
      <c r="I28" s="12">
        <f t="shared" si="14"/>
        <v>0</v>
      </c>
      <c r="J28" s="12">
        <f t="shared" si="14"/>
        <v>20</v>
      </c>
      <c r="K28" s="12">
        <f t="shared" si="14"/>
        <v>0</v>
      </c>
      <c r="L28" s="12">
        <f t="shared" si="14"/>
        <v>0</v>
      </c>
      <c r="M28" s="12">
        <f t="shared" si="14"/>
        <v>2</v>
      </c>
    </row>
    <row r="29" spans="1:13" ht="15.5" x14ac:dyDescent="0.35">
      <c r="A29" s="4" t="s">
        <v>15</v>
      </c>
      <c r="B29" s="13">
        <f>SUM(C29:M29)</f>
        <v>336</v>
      </c>
      <c r="C29" s="6">
        <v>248</v>
      </c>
      <c r="D29" s="13">
        <v>70</v>
      </c>
      <c r="E29" s="8">
        <v>9</v>
      </c>
      <c r="F29" s="8">
        <v>0</v>
      </c>
      <c r="G29" s="8">
        <v>0</v>
      </c>
      <c r="H29" s="8">
        <v>0</v>
      </c>
      <c r="I29" s="8">
        <v>0</v>
      </c>
      <c r="J29" s="8">
        <v>7</v>
      </c>
      <c r="K29" s="8">
        <v>0</v>
      </c>
      <c r="L29" s="8">
        <v>0</v>
      </c>
      <c r="M29" s="8">
        <v>2</v>
      </c>
    </row>
    <row r="30" spans="1:13" ht="15.5" x14ac:dyDescent="0.35">
      <c r="A30" s="4" t="s">
        <v>16</v>
      </c>
      <c r="B30" s="13">
        <f>SUM(C30:M30)</f>
        <v>421</v>
      </c>
      <c r="C30" s="6">
        <v>346</v>
      </c>
      <c r="D30" s="13">
        <v>67</v>
      </c>
      <c r="E30" s="8">
        <v>2</v>
      </c>
      <c r="F30" s="8">
        <v>0</v>
      </c>
      <c r="G30" s="8">
        <v>0</v>
      </c>
      <c r="H30" s="8">
        <v>5</v>
      </c>
      <c r="I30" s="8">
        <v>0</v>
      </c>
      <c r="J30" s="8">
        <v>1</v>
      </c>
      <c r="K30" s="8">
        <v>0</v>
      </c>
      <c r="L30" s="8">
        <v>0</v>
      </c>
      <c r="M30" s="8">
        <v>0</v>
      </c>
    </row>
    <row r="31" spans="1:13" ht="15.5" x14ac:dyDescent="0.35">
      <c r="A31" s="4" t="s">
        <v>17</v>
      </c>
      <c r="B31" s="6">
        <f>SUM(C31:M31)</f>
        <v>537</v>
      </c>
      <c r="C31" s="6">
        <v>376</v>
      </c>
      <c r="D31" s="13">
        <v>117</v>
      </c>
      <c r="E31" s="8">
        <v>0</v>
      </c>
      <c r="F31" s="8">
        <v>0</v>
      </c>
      <c r="G31" s="8">
        <v>0</v>
      </c>
      <c r="H31" s="8">
        <v>39</v>
      </c>
      <c r="I31" s="8">
        <v>0</v>
      </c>
      <c r="J31" s="8">
        <v>5</v>
      </c>
      <c r="K31" s="8">
        <v>0</v>
      </c>
      <c r="L31" s="8">
        <v>0</v>
      </c>
      <c r="M31" s="8">
        <v>0</v>
      </c>
    </row>
    <row r="32" spans="1:13" ht="15.5" x14ac:dyDescent="0.35">
      <c r="A32" s="5" t="s">
        <v>18</v>
      </c>
      <c r="B32" s="7">
        <f>SUM(C32:M32)</f>
        <v>497</v>
      </c>
      <c r="C32" s="7">
        <v>382</v>
      </c>
      <c r="D32" s="14">
        <v>101</v>
      </c>
      <c r="E32" s="9">
        <v>0</v>
      </c>
      <c r="F32" s="9">
        <v>0</v>
      </c>
      <c r="G32" s="9">
        <v>0</v>
      </c>
      <c r="H32" s="9">
        <v>7</v>
      </c>
      <c r="I32" s="9">
        <v>0</v>
      </c>
      <c r="J32" s="9">
        <v>7</v>
      </c>
      <c r="K32" s="9">
        <v>0</v>
      </c>
      <c r="L32" s="9">
        <v>0</v>
      </c>
      <c r="M32" s="9">
        <v>0</v>
      </c>
    </row>
    <row r="33" spans="1:13" ht="15.5" x14ac:dyDescent="0.35">
      <c r="A33" s="10">
        <v>2022</v>
      </c>
      <c r="B33" s="12">
        <f>+SUM(C33:M33)</f>
        <v>2714</v>
      </c>
      <c r="C33" s="11">
        <f>+SUM(C34:C37)</f>
        <v>1961</v>
      </c>
      <c r="D33" s="15">
        <f>+SUM(D34:D37)</f>
        <v>702</v>
      </c>
      <c r="E33" s="12">
        <f t="shared" ref="E33:M33" si="15">+SUM(E34:E37)</f>
        <v>1</v>
      </c>
      <c r="F33" s="12">
        <f t="shared" si="15"/>
        <v>0</v>
      </c>
      <c r="G33" s="12">
        <f t="shared" si="15"/>
        <v>0</v>
      </c>
      <c r="H33" s="12">
        <f t="shared" si="15"/>
        <v>23</v>
      </c>
      <c r="I33" s="12">
        <f t="shared" si="15"/>
        <v>3</v>
      </c>
      <c r="J33" s="12">
        <f t="shared" si="15"/>
        <v>15</v>
      </c>
      <c r="K33" s="12">
        <f t="shared" si="15"/>
        <v>5</v>
      </c>
      <c r="L33" s="12">
        <f t="shared" si="15"/>
        <v>0</v>
      </c>
      <c r="M33" s="12">
        <f t="shared" si="15"/>
        <v>4</v>
      </c>
    </row>
    <row r="34" spans="1:13" ht="15.5" x14ac:dyDescent="0.35">
      <c r="A34" s="4" t="s">
        <v>15</v>
      </c>
      <c r="B34" s="6">
        <f>SUM(C34:M34)</f>
        <v>491</v>
      </c>
      <c r="C34" s="6">
        <v>364</v>
      </c>
      <c r="D34" s="6">
        <v>116</v>
      </c>
      <c r="E34" s="6">
        <v>0</v>
      </c>
      <c r="F34" s="6">
        <v>0</v>
      </c>
      <c r="G34" s="6">
        <v>0</v>
      </c>
      <c r="H34" s="6">
        <v>2</v>
      </c>
      <c r="I34" s="6">
        <v>2</v>
      </c>
      <c r="J34" s="6">
        <v>3</v>
      </c>
      <c r="K34" s="6">
        <v>1</v>
      </c>
      <c r="L34" s="6">
        <v>0</v>
      </c>
      <c r="M34" s="8">
        <v>3</v>
      </c>
    </row>
    <row r="35" spans="1:13" ht="15.5" x14ac:dyDescent="0.35">
      <c r="A35" s="4" t="s">
        <v>16</v>
      </c>
      <c r="B35" s="6">
        <f t="shared" ref="B35:B36" si="16">SUM(C35:M35)</f>
        <v>687</v>
      </c>
      <c r="C35" s="6">
        <v>517</v>
      </c>
      <c r="D35" s="6">
        <v>167</v>
      </c>
      <c r="E35" s="6">
        <v>0</v>
      </c>
      <c r="F35" s="6">
        <v>0</v>
      </c>
      <c r="G35" s="6">
        <v>0</v>
      </c>
      <c r="H35" s="6">
        <v>1</v>
      </c>
      <c r="I35" s="6">
        <v>1</v>
      </c>
      <c r="J35" s="6">
        <v>0</v>
      </c>
      <c r="K35" s="6">
        <v>0</v>
      </c>
      <c r="L35" s="6">
        <v>0</v>
      </c>
      <c r="M35" s="8">
        <v>1</v>
      </c>
    </row>
    <row r="36" spans="1:13" ht="15.5" x14ac:dyDescent="0.35">
      <c r="A36" s="4" t="s">
        <v>17</v>
      </c>
      <c r="B36" s="6">
        <f t="shared" si="16"/>
        <v>724</v>
      </c>
      <c r="C36" s="6">
        <v>527</v>
      </c>
      <c r="D36" s="6">
        <v>170</v>
      </c>
      <c r="E36" s="6">
        <v>1</v>
      </c>
      <c r="F36" s="6">
        <v>0</v>
      </c>
      <c r="G36" s="6">
        <v>0</v>
      </c>
      <c r="H36" s="6">
        <v>15</v>
      </c>
      <c r="I36" s="6">
        <v>0</v>
      </c>
      <c r="J36" s="6">
        <v>8</v>
      </c>
      <c r="K36" s="6">
        <v>3</v>
      </c>
      <c r="L36" s="6">
        <v>0</v>
      </c>
      <c r="M36" s="8">
        <v>0</v>
      </c>
    </row>
    <row r="37" spans="1:13" ht="15.5" x14ac:dyDescent="0.35">
      <c r="A37" s="5" t="s">
        <v>18</v>
      </c>
      <c r="B37" s="7">
        <f>SUM(C37:M37)</f>
        <v>812</v>
      </c>
      <c r="C37" s="7">
        <f>190+145+218</f>
        <v>553</v>
      </c>
      <c r="D37" s="14">
        <f>102+73+74</f>
        <v>249</v>
      </c>
      <c r="E37" s="9">
        <v>0</v>
      </c>
      <c r="F37" s="9">
        <v>0</v>
      </c>
      <c r="G37" s="9">
        <v>0</v>
      </c>
      <c r="H37" s="9">
        <f>1+4</f>
        <v>5</v>
      </c>
      <c r="I37" s="9">
        <v>0</v>
      </c>
      <c r="J37" s="9">
        <f>1+3</f>
        <v>4</v>
      </c>
      <c r="K37" s="9">
        <v>1</v>
      </c>
      <c r="L37" s="9">
        <v>0</v>
      </c>
      <c r="M37" s="9">
        <v>0</v>
      </c>
    </row>
    <row r="38" spans="1:13" ht="15.5" x14ac:dyDescent="0.35">
      <c r="A38" s="10">
        <v>2023</v>
      </c>
      <c r="B38" s="12">
        <f>+SUM(B39:B42)</f>
        <v>3528</v>
      </c>
      <c r="C38" s="11">
        <f>+SUM(C39:C42)</f>
        <v>2636</v>
      </c>
      <c r="D38" s="11">
        <f t="shared" ref="D38:M38" si="17">+SUM(D39:D42)</f>
        <v>856</v>
      </c>
      <c r="E38" s="11">
        <f t="shared" si="17"/>
        <v>0</v>
      </c>
      <c r="F38" s="11">
        <f t="shared" si="17"/>
        <v>0</v>
      </c>
      <c r="G38" s="11">
        <f t="shared" si="17"/>
        <v>0</v>
      </c>
      <c r="H38" s="11">
        <f t="shared" si="17"/>
        <v>11</v>
      </c>
      <c r="I38" s="11">
        <f t="shared" si="17"/>
        <v>4</v>
      </c>
      <c r="J38" s="11">
        <f t="shared" si="17"/>
        <v>10</v>
      </c>
      <c r="K38" s="11">
        <f t="shared" si="17"/>
        <v>9</v>
      </c>
      <c r="L38" s="11">
        <f t="shared" si="17"/>
        <v>0</v>
      </c>
      <c r="M38" s="12">
        <f t="shared" si="17"/>
        <v>2</v>
      </c>
    </row>
    <row r="39" spans="1:13" ht="15.5" x14ac:dyDescent="0.35">
      <c r="A39" s="4" t="s">
        <v>15</v>
      </c>
      <c r="B39" s="6">
        <f>SUM(C39:M39)</f>
        <v>848</v>
      </c>
      <c r="C39" s="6">
        <v>761</v>
      </c>
      <c r="D39" s="6">
        <v>86</v>
      </c>
      <c r="E39" s="6">
        <v>0</v>
      </c>
      <c r="F39" s="6">
        <v>0</v>
      </c>
      <c r="G39" s="6">
        <v>0</v>
      </c>
      <c r="H39" s="6">
        <v>1</v>
      </c>
      <c r="I39" s="6">
        <v>0</v>
      </c>
      <c r="J39" s="6">
        <v>0</v>
      </c>
      <c r="K39" s="6">
        <v>0</v>
      </c>
      <c r="L39" s="6">
        <v>0</v>
      </c>
      <c r="M39" s="8">
        <v>0</v>
      </c>
    </row>
    <row r="40" spans="1:13" ht="15.5" x14ac:dyDescent="0.35">
      <c r="A40" s="4" t="s">
        <v>16</v>
      </c>
      <c r="B40" s="6">
        <f>SUM(C40:M40)</f>
        <v>850</v>
      </c>
      <c r="C40" s="6">
        <v>552</v>
      </c>
      <c r="D40" s="6">
        <v>282</v>
      </c>
      <c r="E40" s="6">
        <v>0</v>
      </c>
      <c r="F40" s="6">
        <v>0</v>
      </c>
      <c r="G40" s="6">
        <v>0</v>
      </c>
      <c r="H40" s="6">
        <v>8</v>
      </c>
      <c r="I40" s="6">
        <v>1</v>
      </c>
      <c r="J40" s="6">
        <v>0</v>
      </c>
      <c r="K40" s="6">
        <v>6</v>
      </c>
      <c r="L40" s="6">
        <v>0</v>
      </c>
      <c r="M40" s="8">
        <v>1</v>
      </c>
    </row>
    <row r="41" spans="1:13" ht="15.5" x14ac:dyDescent="0.35">
      <c r="A41" s="4" t="s">
        <v>17</v>
      </c>
      <c r="B41" s="6">
        <f t="shared" ref="B41:B42" si="18">SUM(C41:M41)</f>
        <v>1053</v>
      </c>
      <c r="C41" s="6">
        <v>778</v>
      </c>
      <c r="D41" s="6">
        <v>257</v>
      </c>
      <c r="E41" s="6">
        <v>0</v>
      </c>
      <c r="F41" s="6">
        <v>0</v>
      </c>
      <c r="G41" s="6">
        <v>0</v>
      </c>
      <c r="H41" s="6">
        <v>1</v>
      </c>
      <c r="I41" s="6">
        <v>3</v>
      </c>
      <c r="J41" s="6">
        <v>10</v>
      </c>
      <c r="K41" s="6">
        <v>3</v>
      </c>
      <c r="L41" s="6">
        <v>0</v>
      </c>
      <c r="M41" s="8">
        <v>1</v>
      </c>
    </row>
    <row r="42" spans="1:13" ht="15.5" x14ac:dyDescent="0.35">
      <c r="A42" s="5" t="s">
        <v>18</v>
      </c>
      <c r="B42" s="7">
        <f t="shared" si="18"/>
        <v>777</v>
      </c>
      <c r="C42" s="7">
        <v>545</v>
      </c>
      <c r="D42" s="14">
        <v>231</v>
      </c>
      <c r="E42" s="9">
        <v>0</v>
      </c>
      <c r="F42" s="9">
        <v>0</v>
      </c>
      <c r="G42" s="9">
        <v>0</v>
      </c>
      <c r="H42" s="9">
        <v>1</v>
      </c>
      <c r="I42" s="9">
        <v>0</v>
      </c>
      <c r="J42" s="9">
        <v>0</v>
      </c>
      <c r="K42" s="9">
        <v>0</v>
      </c>
      <c r="L42" s="9">
        <v>0</v>
      </c>
      <c r="M42" s="9">
        <v>0</v>
      </c>
    </row>
    <row r="43" spans="1:13" ht="15.5" x14ac:dyDescent="0.35">
      <c r="A43" s="10">
        <v>2024</v>
      </c>
      <c r="B43" s="12">
        <f>+SUM(B44:B47)</f>
        <v>3106</v>
      </c>
      <c r="C43" s="11">
        <f>+SUM(C44:C47)</f>
        <v>2339</v>
      </c>
      <c r="D43" s="11">
        <f t="shared" ref="D43:M43" si="19">+SUM(D44:D47)</f>
        <v>757</v>
      </c>
      <c r="E43" s="11">
        <f t="shared" si="19"/>
        <v>0</v>
      </c>
      <c r="F43" s="11">
        <f t="shared" si="19"/>
        <v>0</v>
      </c>
      <c r="G43" s="11">
        <f t="shared" si="19"/>
        <v>0</v>
      </c>
      <c r="H43" s="11">
        <f t="shared" si="19"/>
        <v>0</v>
      </c>
      <c r="I43" s="11">
        <f t="shared" si="19"/>
        <v>1</v>
      </c>
      <c r="J43" s="11">
        <f t="shared" si="19"/>
        <v>8</v>
      </c>
      <c r="K43" s="11">
        <f t="shared" si="19"/>
        <v>1</v>
      </c>
      <c r="L43" s="11">
        <f t="shared" si="19"/>
        <v>0</v>
      </c>
      <c r="M43" s="12">
        <f t="shared" si="19"/>
        <v>0</v>
      </c>
    </row>
    <row r="44" spans="1:13" ht="15.5" x14ac:dyDescent="0.35">
      <c r="A44" s="4" t="s">
        <v>15</v>
      </c>
      <c r="B44" s="6">
        <f>SUM(C44:M44)</f>
        <v>1120</v>
      </c>
      <c r="C44" s="6">
        <v>876</v>
      </c>
      <c r="D44" s="6">
        <v>235</v>
      </c>
      <c r="E44" s="6">
        <v>0</v>
      </c>
      <c r="F44" s="6">
        <v>0</v>
      </c>
      <c r="G44" s="6">
        <v>0</v>
      </c>
      <c r="H44" s="6">
        <v>0</v>
      </c>
      <c r="I44" s="6">
        <v>1</v>
      </c>
      <c r="J44" s="6">
        <v>8</v>
      </c>
      <c r="K44" s="6">
        <v>0</v>
      </c>
      <c r="L44" s="6">
        <v>0</v>
      </c>
      <c r="M44" s="8">
        <v>0</v>
      </c>
    </row>
    <row r="45" spans="1:13" ht="15.5" x14ac:dyDescent="0.35">
      <c r="A45" s="4" t="s">
        <v>16</v>
      </c>
      <c r="B45" s="6">
        <f>SUM(C45:M45)</f>
        <v>1064</v>
      </c>
      <c r="C45" s="6">
        <v>770</v>
      </c>
      <c r="D45" s="6">
        <v>293</v>
      </c>
      <c r="E45" s="6">
        <v>0</v>
      </c>
      <c r="F45" s="6">
        <v>0</v>
      </c>
      <c r="G45" s="6">
        <v>0</v>
      </c>
      <c r="H45" s="6">
        <v>0</v>
      </c>
      <c r="I45" s="6">
        <v>0</v>
      </c>
      <c r="J45" s="6">
        <v>0</v>
      </c>
      <c r="K45" s="6">
        <v>1</v>
      </c>
      <c r="L45" s="6">
        <v>0</v>
      </c>
      <c r="M45" s="8">
        <v>0</v>
      </c>
    </row>
    <row r="46" spans="1:13" ht="15.5" x14ac:dyDescent="0.35">
      <c r="A46" s="4" t="s">
        <v>17</v>
      </c>
      <c r="B46" s="6">
        <f t="shared" ref="B46:B47" si="20">SUM(C46:M46)</f>
        <v>922</v>
      </c>
      <c r="C46" s="6">
        <v>693</v>
      </c>
      <c r="D46" s="6">
        <v>229</v>
      </c>
      <c r="E46" s="6">
        <v>0</v>
      </c>
      <c r="F46" s="6">
        <v>0</v>
      </c>
      <c r="G46" s="6">
        <v>0</v>
      </c>
      <c r="H46" s="6">
        <v>0</v>
      </c>
      <c r="I46" s="6">
        <v>0</v>
      </c>
      <c r="J46" s="6">
        <v>0</v>
      </c>
      <c r="K46" s="6">
        <v>0</v>
      </c>
      <c r="L46" s="6">
        <v>0</v>
      </c>
      <c r="M46" s="8">
        <v>0</v>
      </c>
    </row>
    <row r="47" spans="1:13" ht="15.5" x14ac:dyDescent="0.35">
      <c r="A47" s="5" t="s">
        <v>18</v>
      </c>
      <c r="B47" s="7">
        <f t="shared" si="20"/>
        <v>0</v>
      </c>
      <c r="C47" s="7"/>
      <c r="D47" s="14"/>
      <c r="E47" s="9"/>
      <c r="F47" s="9"/>
      <c r="G47" s="9"/>
      <c r="H47" s="9"/>
      <c r="I47" s="9"/>
      <c r="J47" s="9"/>
      <c r="K47" s="9"/>
      <c r="L47" s="9"/>
      <c r="M47" s="9"/>
    </row>
    <row r="49" spans="1:5" ht="15.5" x14ac:dyDescent="0.35">
      <c r="A49" s="2" t="s">
        <v>19</v>
      </c>
      <c r="B49" s="3"/>
      <c r="C49" s="3"/>
      <c r="D49" s="3"/>
      <c r="E49" s="3"/>
    </row>
  </sheetData>
  <mergeCells count="4">
    <mergeCell ref="A5:M5"/>
    <mergeCell ref="A6:A7"/>
    <mergeCell ref="B6:B7"/>
    <mergeCell ref="C6:M6"/>
  </mergeCells>
  <phoneticPr fontId="5" type="noConversion"/>
  <pageMargins left="0.7" right="0.7" top="0.75" bottom="0.75" header="0.3" footer="0.3"/>
  <pageSetup orientation="portrait" r:id="rId1"/>
  <ignoredErrors>
    <ignoredError sqref="C8:L8 C13:F13 G13:L13 C18:L18 C23:L23 M13 M18 M23" formulaRange="1"/>
    <ignoredError sqref="D28 B33" 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7C9A0A1D9ECC3429688BB14316DC0C9" ma:contentTypeVersion="6" ma:contentTypeDescription="Crear nuevo documento." ma:contentTypeScope="" ma:versionID="c70c6f9e1e283f529f3874416b492002">
  <xsd:schema xmlns:xsd="http://www.w3.org/2001/XMLSchema" xmlns:xs="http://www.w3.org/2001/XMLSchema" xmlns:p="http://schemas.microsoft.com/office/2006/metadata/properties" xmlns:ns2="4baaade0-b851-42e8-8a88-99e8fa48e948" xmlns:ns3="27f4e6d4-6fe7-48a8-ada9-f4c898e2fc59" targetNamespace="http://schemas.microsoft.com/office/2006/metadata/properties" ma:root="true" ma:fieldsID="5446f33676681faca53de13fb887dc86" ns2:_="" ns3:_="">
    <xsd:import namespace="4baaade0-b851-42e8-8a88-99e8fa48e948"/>
    <xsd:import namespace="27f4e6d4-6fe7-48a8-ada9-f4c898e2fc5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aaade0-b851-42e8-8a88-99e8fa48e94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f4e6d4-6fe7-48a8-ada9-f4c898e2fc5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A07FC4F-560C-4FE9-87A0-CE08659BD0FD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4147C1C7-9FF3-43DB-AE99-CDFCA652DCF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85DB44C-FAD0-4A4D-880D-28DC0BA67EB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aaade0-b851-42e8-8a88-99e8fa48e948"/>
    <ds:schemaRef ds:uri="27f4e6d4-6fe7-48a8-ada9-f4c898e2fc5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Cuadro 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José Alexander García De Peña;fogando@sb.gob.do</dc:creator>
  <cp:keywords/>
  <dc:description/>
  <cp:lastModifiedBy>Jose Rafael Victorio Subervi</cp:lastModifiedBy>
  <cp:revision/>
  <dcterms:created xsi:type="dcterms:W3CDTF">2021-08-18T20:28:18Z</dcterms:created>
  <dcterms:modified xsi:type="dcterms:W3CDTF">2024-10-14T15:42:55Z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1f5a2da-7ac4-4e60-a27b-a125ee74514f_Enabled">
    <vt:lpwstr>true</vt:lpwstr>
  </property>
  <property fmtid="{D5CDD505-2E9C-101B-9397-08002B2CF9AE}" pid="3" name="MSIP_Label_81f5a2da-7ac4-4e60-a27b-a125ee74514f_SetDate">
    <vt:lpwstr>2023-01-04T15:36:16Z</vt:lpwstr>
  </property>
  <property fmtid="{D5CDD505-2E9C-101B-9397-08002B2CF9AE}" pid="4" name="MSIP_Label_81f5a2da-7ac4-4e60-a27b-a125ee74514f_Method">
    <vt:lpwstr>Privileged</vt:lpwstr>
  </property>
  <property fmtid="{D5CDD505-2E9C-101B-9397-08002B2CF9AE}" pid="5" name="MSIP_Label_81f5a2da-7ac4-4e60-a27b-a125ee74514f_Name">
    <vt:lpwstr>Publica - Visual Marking</vt:lpwstr>
  </property>
  <property fmtid="{D5CDD505-2E9C-101B-9397-08002B2CF9AE}" pid="6" name="MSIP_Label_81f5a2da-7ac4-4e60-a27b-a125ee74514f_SiteId">
    <vt:lpwstr>d994480d-72f7-4fe9-8095-21c86c20a5a3</vt:lpwstr>
  </property>
  <property fmtid="{D5CDD505-2E9C-101B-9397-08002B2CF9AE}" pid="7" name="MSIP_Label_81f5a2da-7ac4-4e60-a27b-a125ee74514f_ActionId">
    <vt:lpwstr>41995bab-76af-4bfe-bc36-410eed39af31</vt:lpwstr>
  </property>
  <property fmtid="{D5CDD505-2E9C-101B-9397-08002B2CF9AE}" pid="8" name="MSIP_Label_81f5a2da-7ac4-4e60-a27b-a125ee74514f_ContentBits">
    <vt:lpwstr>0</vt:lpwstr>
  </property>
  <property fmtid="{D5CDD505-2E9C-101B-9397-08002B2CF9AE}" pid="9" name="ContentTypeId">
    <vt:lpwstr>0x010100F7C9A0A1D9ECC3429688BB14316DC0C9</vt:lpwstr>
  </property>
</Properties>
</file>